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270\Desktop\004付属明細\一般会計等\"/>
    </mc:Choice>
  </mc:AlternateContent>
  <xr:revisionPtr revIDLastSave="0" documentId="13_ncr:1_{8F887F76-FFA4-4318-AA29-1EDD88CECADA}" xr6:coauthVersionLast="36" xr6:coauthVersionMax="36" xr10:uidLastSave="{00000000-0000-0000-0000-000000000000}"/>
  <bookViews>
    <workbookView xWindow="0" yWindow="0" windowWidth="14220" windowHeight="6960" firstSheet="12" activeTab="12" xr2:uid="{92FF3205-E42E-4854-A946-79A0CCBE68B3}"/>
  </bookViews>
  <sheets>
    <sheet name="1貸借対照表　(1)①有形固定資産" sheetId="18" r:id="rId1"/>
    <sheet name="②有形固定資産に係る行政目的別" sheetId="19" r:id="rId2"/>
    <sheet name="③投資及び出資金" sheetId="20" r:id="rId3"/>
    <sheet name="④基金" sheetId="21" r:id="rId4"/>
    <sheet name="⑤貸付金" sheetId="22" r:id="rId5"/>
    <sheet name="⑥長期延滞債権" sheetId="23" r:id="rId6"/>
    <sheet name="⑦未収金" sheetId="24" r:id="rId7"/>
    <sheet name="(2)①地方債（借入先）" sheetId="25" r:id="rId8"/>
    <sheet name="②～④地方債（利率別等）" sheetId="26" r:id="rId9"/>
    <sheet name="⑤引当金" sheetId="27" r:id="rId10"/>
    <sheet name="2行政コスト計算書　(1)補助金等" sheetId="28" r:id="rId11"/>
    <sheet name="(2)行政コスト計算書に係る行政目的別" sheetId="29" r:id="rId12"/>
    <sheet name="３純資産変動計算書　(1)財源" sheetId="30" r:id="rId13"/>
    <sheet name="(2)財源情報" sheetId="31" r:id="rId14"/>
    <sheet name="４資本収支計算書　(1)資金" sheetId="32" r:id="rId15"/>
  </sheets>
  <definedNames>
    <definedName name="_xlnm.Print_Area" localSheetId="7">'(2)①地方債（借入先）'!$A$1:$L$21</definedName>
    <definedName name="_xlnm.Print_Area" localSheetId="11">'(2)行政コスト計算書に係る行政目的別'!$A$1:$U$42</definedName>
    <definedName name="_xlnm.Print_Area" localSheetId="13">'(2)財源情報'!$A$1:$H$20</definedName>
    <definedName name="_xlnm.Print_Area" localSheetId="8">'②～④地方債（利率別等）'!$A$1:$K$18</definedName>
    <definedName name="_xlnm.Print_Area" localSheetId="10">'2行政コスト計算書　(1)補助金等'!$A$1:$J$27</definedName>
    <definedName name="_xlnm.Print_Area" localSheetId="12">'３純資産変動計算書　(1)財源'!$A$1:$F$43</definedName>
    <definedName name="_xlnm.Print_Area" localSheetId="2">③投資及び出資金!$A$1:$L$31</definedName>
    <definedName name="_xlnm.Print_Area" localSheetId="14">'４資本収支計算書　(1)資金'!$A$1:$B$10</definedName>
    <definedName name="_xlnm.Print_Area" localSheetId="9">⑤引当金!$A$1:$H$18</definedName>
    <definedName name="_xlnm.Print_Area" localSheetId="4">⑤貸付金!$B$1:$G$21</definedName>
    <definedName name="_xlnm.Print_Area" localSheetId="6">⑦未収金!$A$1:$E$37</definedName>
    <definedName name="_xlnm.Print_Titles" localSheetId="0">'1貸借対照表　(1)①有形固定資産'!$4:$8</definedName>
    <definedName name="_xlnm.Print_Titles" localSheetId="1">②有形固定資産に係る行政目的別!$1:$5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0" l="1"/>
  <c r="H28" i="20"/>
  <c r="F28" i="20"/>
  <c r="I28" i="20" s="1"/>
  <c r="F40" i="30" l="1"/>
  <c r="F41" i="30" s="1"/>
  <c r="F42" i="30" s="1"/>
  <c r="F34" i="30"/>
  <c r="G24" i="28" l="1"/>
  <c r="G25" i="28" s="1"/>
  <c r="G11" i="28"/>
  <c r="F18" i="27"/>
  <c r="E18" i="27"/>
  <c r="D18" i="27"/>
  <c r="C18" i="27"/>
  <c r="G17" i="27"/>
  <c r="G15" i="27"/>
  <c r="G14" i="27"/>
  <c r="G12" i="27"/>
  <c r="G10" i="27"/>
  <c r="G9" i="27"/>
  <c r="G18" i="27" s="1"/>
  <c r="B12" i="26"/>
  <c r="B6" i="26"/>
  <c r="K21" i="25"/>
  <c r="J21" i="25"/>
  <c r="I21" i="25"/>
  <c r="H21" i="25"/>
  <c r="G21" i="25"/>
  <c r="F21" i="25"/>
  <c r="E21" i="25"/>
  <c r="D21" i="25"/>
  <c r="C21" i="25"/>
  <c r="E14" i="25"/>
  <c r="L13" i="25"/>
  <c r="L21" i="25" s="1"/>
  <c r="G12" i="25"/>
  <c r="E37" i="24"/>
  <c r="E36" i="24"/>
  <c r="D36" i="24"/>
  <c r="E17" i="24"/>
  <c r="D17" i="24"/>
  <c r="D37" i="24" s="1"/>
  <c r="E37" i="23" l="1"/>
  <c r="D37" i="23"/>
  <c r="E36" i="23"/>
  <c r="D36" i="23"/>
  <c r="E17" i="23"/>
  <c r="D17" i="23"/>
  <c r="G21" i="22"/>
  <c r="F21" i="22"/>
  <c r="E21" i="22"/>
  <c r="D21" i="22"/>
  <c r="C21" i="22"/>
  <c r="L31" i="20"/>
  <c r="J31" i="20"/>
  <c r="G31" i="20"/>
  <c r="E31" i="20"/>
  <c r="C31" i="20"/>
  <c r="K30" i="20"/>
  <c r="H30" i="20"/>
  <c r="F30" i="20"/>
  <c r="K29" i="20"/>
  <c r="H29" i="20"/>
  <c r="D29" i="20"/>
  <c r="F29" i="20" s="1"/>
  <c r="K27" i="20"/>
  <c r="H27" i="20"/>
  <c r="F27" i="20"/>
  <c r="K26" i="20"/>
  <c r="H26" i="20"/>
  <c r="D26" i="20"/>
  <c r="F26" i="20" s="1"/>
  <c r="I26" i="20" s="1"/>
  <c r="K25" i="20"/>
  <c r="H25" i="20"/>
  <c r="F25" i="20"/>
  <c r="K24" i="20"/>
  <c r="H24" i="20"/>
  <c r="F24" i="20"/>
  <c r="I24" i="20" s="1"/>
  <c r="K23" i="20"/>
  <c r="H23" i="20"/>
  <c r="F23" i="20"/>
  <c r="I23" i="20" s="1"/>
  <c r="K22" i="20"/>
  <c r="H22" i="20"/>
  <c r="F22" i="20"/>
  <c r="K21" i="20"/>
  <c r="H21" i="20"/>
  <c r="F21" i="20"/>
  <c r="K17" i="20"/>
  <c r="J17" i="20"/>
  <c r="G17" i="20"/>
  <c r="E17" i="20"/>
  <c r="D17" i="20"/>
  <c r="C17" i="20"/>
  <c r="H16" i="20"/>
  <c r="F16" i="20"/>
  <c r="H15" i="20"/>
  <c r="F15" i="20"/>
  <c r="H14" i="20"/>
  <c r="F14" i="20"/>
  <c r="H13" i="20"/>
  <c r="F13" i="20"/>
  <c r="H12" i="20"/>
  <c r="F12" i="20"/>
  <c r="I29" i="20" l="1"/>
  <c r="D31" i="20"/>
  <c r="I16" i="20"/>
  <c r="I21" i="20"/>
  <c r="I13" i="20"/>
  <c r="I25" i="20"/>
  <c r="F31" i="20"/>
  <c r="I22" i="20"/>
  <c r="H31" i="20"/>
  <c r="I27" i="20"/>
  <c r="I15" i="20"/>
  <c r="F17" i="20"/>
  <c r="H17" i="20"/>
  <c r="I14" i="20"/>
  <c r="I30" i="20"/>
  <c r="K31" i="20"/>
  <c r="I12" i="20"/>
  <c r="I31" i="20" l="1"/>
  <c r="I1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所沢市</author>
  </authors>
  <commentList>
    <comment ref="G13" authorId="0" shapeId="0" xr:uid="{CB498B20-441B-400D-A858-54E643BE3138}">
      <text>
        <r>
          <rPr>
            <b/>
            <sz val="9"/>
            <color indexed="81"/>
            <rFont val="MS P ゴシック"/>
            <family val="3"/>
            <charset val="128"/>
          </rPr>
          <t>決算書データで、19節で絞り込んで、金額の降順に並べ替える。</t>
        </r>
      </text>
    </comment>
  </commentList>
</comments>
</file>

<file path=xl/sharedStrings.xml><?xml version="1.0" encoding="utf-8"?>
<sst xmlns="http://schemas.openxmlformats.org/spreadsheetml/2006/main" count="627" uniqueCount="330">
  <si>
    <t>自治体名：所沢市</t>
  </si>
  <si>
    <t>種類</t>
  </si>
  <si>
    <t>本年度末残高</t>
  </si>
  <si>
    <t>合計</t>
  </si>
  <si>
    <t>（単位：千円）</t>
  </si>
  <si>
    <t>区分</t>
  </si>
  <si>
    <t>その他</t>
  </si>
  <si>
    <t>純行政コスト</t>
  </si>
  <si>
    <t>（単位：千円）</t>
    <rPh sb="1" eb="3">
      <t>タンイ</t>
    </rPh>
    <rPh sb="4" eb="5">
      <t>セン</t>
    </rPh>
    <rPh sb="5" eb="6">
      <t>エン</t>
    </rPh>
    <phoneticPr fontId="4"/>
  </si>
  <si>
    <t>区分</t>
    <rPh sb="0" eb="2">
      <t>クブン</t>
    </rPh>
    <phoneticPr fontId="4"/>
  </si>
  <si>
    <t>金額</t>
    <rPh sb="0" eb="2">
      <t>キンガク</t>
    </rPh>
    <phoneticPr fontId="4"/>
  </si>
  <si>
    <t>内訳</t>
    <rPh sb="0" eb="2">
      <t>ウチワケ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</si>
  <si>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</si>
  <si>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地方債</t>
    <rPh sb="0" eb="3">
      <t>チホウサイ</t>
    </rPh>
    <phoneticPr fontId="4"/>
  </si>
  <si>
    <t>税収等</t>
    <rPh sb="0" eb="3">
      <t>ゼイシュウナド</t>
    </rPh>
    <phoneticPr fontId="4"/>
  </si>
  <si>
    <t>その他</t>
    <rPh sb="2" eb="3">
      <t>ホカ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</si>
  <si>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</si>
  <si>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</si>
  <si>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6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</si>
  <si>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</si>
  <si>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</si>
  <si>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合計行開始</t>
    <rPh sb="0" eb="2">
      <t>ゴウケイ</t>
    </rPh>
    <rPh sb="2" eb="3">
      <t>ギョウ</t>
    </rPh>
    <rPh sb="3" eb="5">
      <t>カイシ</t>
    </rPh>
    <phoneticPr fontId="4"/>
  </si>
  <si>
    <t>税収等</t>
    <rPh sb="0" eb="2">
      <t>ゼイシュウ</t>
    </rPh>
    <rPh sb="2" eb="3">
      <t>ナド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</si>
  <si>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</si>
  <si>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</si>
  <si>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phoneticPr fontId="4"/>
  </si>
  <si>
    <t>配当割交付金</t>
    <phoneticPr fontId="4"/>
  </si>
  <si>
    <t>株式等譲渡所得割交付金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</si>
  <si>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</si>
  <si>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地方消費税交付金</t>
    <phoneticPr fontId="4"/>
  </si>
  <si>
    <t>ゴルフ場利用税交付金</t>
    <phoneticPr fontId="4"/>
  </si>
  <si>
    <t>環境性能割交付金</t>
    <rPh sb="0" eb="2">
      <t>カンキョウ</t>
    </rPh>
    <rPh sb="2" eb="4">
      <t>セイノウ</t>
    </rPh>
    <rPh sb="4" eb="5">
      <t>ワリ</t>
    </rPh>
    <phoneticPr fontId="4"/>
  </si>
  <si>
    <t>国有提供施設等所在市町村助成交付金</t>
    <phoneticPr fontId="4"/>
  </si>
  <si>
    <t>施設等所在市町村調整交付金</t>
    <phoneticPr fontId="4"/>
  </si>
  <si>
    <t>地方特例交付金</t>
    <phoneticPr fontId="4"/>
  </si>
  <si>
    <t>地方交付税</t>
    <phoneticPr fontId="4"/>
  </si>
  <si>
    <t>交通安全対策特別交付金</t>
    <phoneticPr fontId="4"/>
  </si>
  <si>
    <t>負担金</t>
    <rPh sb="0" eb="3">
      <t>フタンキン</t>
    </rPh>
    <phoneticPr fontId="4"/>
  </si>
  <si>
    <t>寄附金</t>
    <rPh sb="0" eb="3">
      <t>キフキン</t>
    </rPh>
    <phoneticPr fontId="4"/>
  </si>
  <si>
    <t>合計行終了</t>
    <rPh sb="0" eb="2">
      <t>ゴウケイ</t>
    </rPh>
    <rPh sb="2" eb="3">
      <t>ギョウ</t>
    </rPh>
    <rPh sb="3" eb="5">
      <t>シュウリョウ</t>
    </rPh>
    <phoneticPr fontId="4"/>
  </si>
  <si>
    <t>小計</t>
    <rPh sb="0" eb="2">
      <t>ショウケイ</t>
    </rPh>
    <phoneticPr fontId="4"/>
  </si>
  <si>
    <t>資本的
補助金</t>
    <phoneticPr fontId="4"/>
  </si>
  <si>
    <t>国県等補助金</t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</si>
  <si>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</si>
  <si>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</si>
  <si>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計</t>
    <rPh sb="0" eb="1">
      <t>ケイ</t>
    </rPh>
    <phoneticPr fontId="4"/>
  </si>
  <si>
    <t>経常的
補助金</t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</si>
  <si>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</si>
  <si>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（１）財源の明細</t>
    <rPh sb="3" eb="5">
      <t>ザイゲン</t>
    </rPh>
    <rPh sb="6" eb="8">
      <t>メイサイ</t>
    </rPh>
    <phoneticPr fontId="6"/>
  </si>
  <si>
    <t>（２）行政コスト計算書に係る行政目的別の明細</t>
    <rPh sb="3" eb="5">
      <t>ギョウセイ</t>
    </rPh>
    <rPh sb="8" eb="11">
      <t>ケイサンショ</t>
    </rPh>
    <rPh sb="12" eb="13">
      <t>カカ</t>
    </rPh>
    <rPh sb="14" eb="16">
      <t>ギョウセイ</t>
    </rPh>
    <rPh sb="16" eb="18">
      <t>モクテキ</t>
    </rPh>
    <rPh sb="18" eb="19">
      <t>ベツ</t>
    </rPh>
    <rPh sb="20" eb="22">
      <t>メイサイ</t>
    </rPh>
    <phoneticPr fontId="6"/>
  </si>
  <si>
    <t>区分</t>
    <rPh sb="0" eb="2">
      <t>クブン</t>
    </rPh>
    <phoneticPr fontId="6"/>
  </si>
  <si>
    <t>生活インフラ・
国土保全</t>
    <phoneticPr fontId="6"/>
  </si>
  <si>
    <t>教育</t>
  </si>
  <si>
    <t>福祉</t>
  </si>
  <si>
    <t>環境衛生</t>
  </si>
  <si>
    <t>産業振興</t>
  </si>
  <si>
    <t>消防</t>
  </si>
  <si>
    <t>総務</t>
  </si>
  <si>
    <t>合計</t>
    <rPh sb="0" eb="2">
      <t>ゴウケイ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</si>
  <si>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</si>
  <si>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</si>
  <si>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</si>
  <si>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</si>
  <si>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</si>
  <si>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</si>
  <si>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</si>
  <si>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</si>
  <si>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</si>
  <si>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</si>
  <si>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</si>
  <si>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</si>
  <si>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</si>
  <si>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</si>
  <si>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</si>
  <si>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</si>
  <si>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</si>
  <si>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</si>
  <si>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</si>
  <si>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</si>
  <si>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</si>
  <si>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</si>
  <si>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</si>
  <si>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</si>
  <si>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</si>
  <si>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</si>
  <si>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</si>
  <si>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※各項目の金額を表示単位未満で四捨五入により処理しているため、合計等の金額が一致しない場合があります。</t>
    <rPh sb="1" eb="4">
      <t>カクコウモク</t>
    </rPh>
    <rPh sb="5" eb="7">
      <t>キンガク</t>
    </rPh>
    <rPh sb="8" eb="10">
      <t>ヒョウジ</t>
    </rPh>
    <rPh sb="10" eb="12">
      <t>タンイ</t>
    </rPh>
    <rPh sb="12" eb="14">
      <t>ミマン</t>
    </rPh>
    <rPh sb="15" eb="19">
      <t>シシャゴニュウ</t>
    </rPh>
    <rPh sb="22" eb="24">
      <t>ショリ</t>
    </rPh>
    <rPh sb="31" eb="34">
      <t>ゴウケイトウ</t>
    </rPh>
    <rPh sb="35" eb="37">
      <t>キンガク</t>
    </rPh>
    <rPh sb="38" eb="40">
      <t>イッチ</t>
    </rPh>
    <rPh sb="43" eb="45">
      <t>バアイ</t>
    </rPh>
    <phoneticPr fontId="18"/>
  </si>
  <si>
    <t>一般会計等</t>
    <rPh sb="0" eb="2">
      <t>イッパン</t>
    </rPh>
    <rPh sb="2" eb="4">
      <t>カイケイ</t>
    </rPh>
    <rPh sb="4" eb="5">
      <t>トウ</t>
    </rPh>
    <phoneticPr fontId="4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</si>
  <si>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</si>
  <si>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</si>
  <si>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</si>
  <si>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</si>
  <si>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</si>
  <si>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他団体への公共施設等整備補助金等_x000D_
(所有外資産分）</t>
  </si>
  <si>
    <t>なし</t>
    <phoneticPr fontId="4"/>
  </si>
  <si>
    <t>計</t>
    <rPh sb="0" eb="1">
      <t>ケイ</t>
    </rPh>
    <phoneticPr fontId="18"/>
  </si>
  <si>
    <t>その他の補助金等</t>
    <phoneticPr fontId="4"/>
  </si>
  <si>
    <t>埼玉西部消防組合負担金</t>
  </si>
  <si>
    <t>埼玉西部消防組合</t>
    <phoneticPr fontId="4"/>
  </si>
  <si>
    <t>埼玉西部消防組合負担金</t>
    <phoneticPr fontId="4"/>
  </si>
  <si>
    <t>埼玉県後期高齢者医療療養給付費負担金</t>
    <phoneticPr fontId="2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</si>
  <si>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</si>
  <si>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後期高齢者医療</t>
    <phoneticPr fontId="4"/>
  </si>
  <si>
    <t>介護給付費</t>
    <phoneticPr fontId="2"/>
  </si>
  <si>
    <t>対象者</t>
    <phoneticPr fontId="4"/>
  </si>
  <si>
    <t>障害者（児）福祉等</t>
    <rPh sb="2" eb="3">
      <t>シャ</t>
    </rPh>
    <rPh sb="4" eb="5">
      <t>コ</t>
    </rPh>
    <rPh sb="8" eb="9">
      <t>ナド</t>
    </rPh>
    <phoneticPr fontId="4"/>
  </si>
  <si>
    <t>特定教育・保育施設等給付費負担金</t>
    <phoneticPr fontId="4"/>
  </si>
  <si>
    <t>児童福祉</t>
    <phoneticPr fontId="4"/>
  </si>
  <si>
    <t>訓練等給付費</t>
    <rPh sb="0" eb="3">
      <t>クンレンナド</t>
    </rPh>
    <rPh sb="3" eb="5">
      <t>キュウフ</t>
    </rPh>
    <rPh sb="5" eb="6">
      <t>ヒ</t>
    </rPh>
    <phoneticPr fontId="4"/>
  </si>
  <si>
    <t>対象者</t>
    <rPh sb="0" eb="3">
      <t>タイショウシャ</t>
    </rPh>
    <phoneticPr fontId="4"/>
  </si>
  <si>
    <t>障害者（児）福祉</t>
    <phoneticPr fontId="4"/>
  </si>
  <si>
    <t>下水道事業会計負担金</t>
    <phoneticPr fontId="4"/>
  </si>
  <si>
    <t>所沢市上下水道事業</t>
    <rPh sb="0" eb="3">
      <t>トコロザワシ</t>
    </rPh>
    <rPh sb="3" eb="5">
      <t>ジョウゲ</t>
    </rPh>
    <rPh sb="5" eb="7">
      <t>スイドウ</t>
    </rPh>
    <rPh sb="7" eb="9">
      <t>ジギョウ</t>
    </rPh>
    <phoneticPr fontId="4"/>
  </si>
  <si>
    <t>下水道事業負担金等</t>
    <phoneticPr fontId="4"/>
  </si>
  <si>
    <t>埼玉県市町村総合事務組合
退職手当負担金</t>
    <phoneticPr fontId="4"/>
  </si>
  <si>
    <t>埼玉県市町村総合事務組合</t>
    <phoneticPr fontId="4"/>
  </si>
  <si>
    <t>子育てのための施設等利用給付費</t>
    <phoneticPr fontId="4"/>
  </si>
  <si>
    <t>合計</t>
    <rPh sb="0" eb="2">
      <t>ゴウケイ</t>
    </rPh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</si>
  <si>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</si>
  <si>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</si>
  <si>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</si>
  <si>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</si>
  <si>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4"/>
  </si>
  <si>
    <t>固定資産</t>
    <rPh sb="0" eb="2">
      <t>コテイ</t>
    </rPh>
    <rPh sb="2" eb="4">
      <t>シサン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</si>
  <si>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</si>
  <si>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</si>
  <si>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流動資産</t>
    <rPh sb="0" eb="2">
      <t>リュウドウ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</si>
  <si>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</si>
  <si>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</si>
  <si>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4"/>
  </si>
  <si>
    <t>流動負債</t>
    <rPh sb="0" eb="2">
      <t>リュウドウ</t>
    </rPh>
    <rPh sb="2" eb="4">
      <t>フサイ</t>
    </rPh>
    <phoneticPr fontId="4"/>
  </si>
  <si>
    <t>賞与等引当金</t>
    <rPh sb="0" eb="3">
      <t>ショウヨトウ</t>
    </rPh>
    <rPh sb="3" eb="5">
      <t>ヒキアテ</t>
    </rPh>
    <rPh sb="5" eb="6">
      <t>キン</t>
    </rPh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</si>
  <si>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</si>
  <si>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（１）補助金等の明細</t>
    <rPh sb="3" eb="7">
      <t>ホジョキンナド</t>
    </rPh>
    <rPh sb="8" eb="10">
      <t>メイサイ</t>
    </rPh>
    <phoneticPr fontId="6"/>
  </si>
  <si>
    <t>⑤引当金の明細</t>
    <rPh sb="1" eb="4">
      <t>ヒキアテキン</t>
    </rPh>
    <rPh sb="5" eb="7">
      <t>メイサイ</t>
    </rPh>
    <phoneticPr fontId="6"/>
  </si>
  <si>
    <t>種類</t>
    <rPh sb="0" eb="2">
      <t>シュルイ</t>
    </rPh>
    <phoneticPr fontId="4"/>
  </si>
  <si>
    <t>地方債残高</t>
    <rPh sb="0" eb="3">
      <t>チホウサイ</t>
    </rPh>
    <rPh sb="3" eb="5">
      <t>ザンダカ</t>
    </rPh>
    <phoneticPr fontId="30"/>
  </si>
  <si>
    <t>政府資金</t>
    <rPh sb="0" eb="2">
      <t>セイフ</t>
    </rPh>
    <rPh sb="2" eb="4">
      <t>シキン</t>
    </rPh>
    <phoneticPr fontId="3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</si>
  <si>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0"/>
  </si>
  <si>
    <t>市中銀行</t>
    <rPh sb="0" eb="2">
      <t>シチュウ</t>
    </rPh>
    <rPh sb="2" eb="4">
      <t>ギンコウ</t>
    </rPh>
    <phoneticPr fontId="30"/>
  </si>
  <si>
    <t>その他の
金融機関</t>
    <rPh sb="2" eb="3">
      <t>タ</t>
    </rPh>
    <rPh sb="5" eb="7">
      <t>キンユウ</t>
    </rPh>
    <rPh sb="7" eb="9">
      <t>キカン</t>
    </rPh>
    <phoneticPr fontId="30"/>
  </si>
  <si>
    <t>市場公募債</t>
    <rPh sb="0" eb="2">
      <t>シジョウ</t>
    </rPh>
    <rPh sb="2" eb="5">
      <t>コウボサイ</t>
    </rPh>
    <phoneticPr fontId="30"/>
  </si>
  <si>
    <t>その他</t>
    <rPh sb="2" eb="3">
      <t>タ</t>
    </rPh>
    <phoneticPr fontId="30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</si>
  <si>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</si>
  <si>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</si>
  <si>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</si>
  <si>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4"/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</si>
  <si>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</si>
  <si>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</si>
  <si>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</si>
  <si>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</si>
  <si>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</si>
  <si>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　　その他</t>
    <rPh sb="4" eb="5">
      <t>ホカ</t>
    </rPh>
    <phoneticPr fontId="4"/>
  </si>
  <si>
    <t>【特別分】</t>
    <rPh sb="1" eb="3">
      <t>トクベツ</t>
    </rPh>
    <rPh sb="3" eb="4">
      <t>ブン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</si>
  <si>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1"/>
  </si>
  <si>
    <t>　　減収補塡債</t>
    <rPh sb="2" eb="4">
      <t>ゲンシュウ</t>
    </rPh>
    <rPh sb="4" eb="5">
      <t>ホ</t>
    </rPh>
    <rPh sb="5" eb="6">
      <t>フサグ</t>
    </rPh>
    <rPh sb="6" eb="7">
      <t>サイ</t>
    </rPh>
    <phoneticPr fontId="31"/>
  </si>
  <si>
    <t>　　減税補てん債</t>
    <rPh sb="2" eb="4">
      <t>ゲンゼイ</t>
    </rPh>
    <rPh sb="4" eb="5">
      <t>ホ</t>
    </rPh>
    <rPh sb="7" eb="8">
      <t>サイ</t>
    </rPh>
    <phoneticPr fontId="31"/>
  </si>
  <si>
    <t>　　退職手当債</t>
    <rPh sb="2" eb="4">
      <t>タイショク</t>
    </rPh>
    <rPh sb="4" eb="6">
      <t>テアテ</t>
    </rPh>
    <rPh sb="6" eb="7">
      <t>サイ</t>
    </rPh>
    <phoneticPr fontId="31"/>
  </si>
  <si>
    <t>　　その他</t>
    <rPh sb="4" eb="5">
      <t>タ</t>
    </rPh>
    <phoneticPr fontId="31"/>
  </si>
  <si>
    <t>1.5％以下</t>
    <rPh sb="4" eb="6">
      <t>イカ</t>
    </rPh>
    <phoneticPr fontId="30"/>
  </si>
  <si>
    <t>1.5％超
2.0％以下</t>
    <rPh sb="4" eb="5">
      <t>チョウ</t>
    </rPh>
    <rPh sb="10" eb="12">
      <t>イカ</t>
    </rPh>
    <phoneticPr fontId="30"/>
  </si>
  <si>
    <t>2.0％超
2.5％以下</t>
    <rPh sb="4" eb="5">
      <t>チョウ</t>
    </rPh>
    <rPh sb="10" eb="12">
      <t>イカ</t>
    </rPh>
    <phoneticPr fontId="30"/>
  </si>
  <si>
    <t>2.5％超
3.0％以下</t>
    <rPh sb="4" eb="5">
      <t>チョウ</t>
    </rPh>
    <rPh sb="10" eb="12">
      <t>イカ</t>
    </rPh>
    <phoneticPr fontId="30"/>
  </si>
  <si>
    <t>3.0％超
3.5％以下</t>
    <rPh sb="4" eb="5">
      <t>チョウ</t>
    </rPh>
    <rPh sb="10" eb="12">
      <t>イカ</t>
    </rPh>
    <phoneticPr fontId="30"/>
  </si>
  <si>
    <t>3.5％超
4.0％以下</t>
    <rPh sb="4" eb="5">
      <t>チョウ</t>
    </rPh>
    <rPh sb="10" eb="12">
      <t>イカ</t>
    </rPh>
    <phoneticPr fontId="30"/>
  </si>
  <si>
    <t>4.0％超</t>
    <rPh sb="4" eb="5">
      <t>チョウ</t>
    </rPh>
    <phoneticPr fontId="30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</si>
  <si>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</si>
  <si>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</si>
  <si>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</si>
  <si>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</si>
  <si>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</si>
  <si>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</si>
  <si>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</si>
  <si>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</si>
  <si>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</si>
  <si>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0"/>
  </si>
  <si>
    <t>契約条項の概要</t>
    <rPh sb="0" eb="2">
      <t>ケイヤク</t>
    </rPh>
    <rPh sb="2" eb="4">
      <t>ジョウコウ</t>
    </rPh>
    <rPh sb="5" eb="7">
      <t>ガイヨウ</t>
    </rPh>
    <phoneticPr fontId="30"/>
  </si>
  <si>
    <t>該当なし</t>
    <rPh sb="0" eb="2">
      <t>ガイトウ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</si>
  <si>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</si>
  <si>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</si>
  <si>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</si>
  <si>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</si>
  <si>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</si>
  <si>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埼玉西部食品流通センター</t>
    <rPh sb="0" eb="2">
      <t>サイタマ</t>
    </rPh>
    <rPh sb="2" eb="4">
      <t>セイブ</t>
    </rPh>
    <rPh sb="4" eb="6">
      <t>ショクヒン</t>
    </rPh>
    <rPh sb="6" eb="8">
      <t>リュウツウ</t>
    </rPh>
    <phoneticPr fontId="4"/>
  </si>
  <si>
    <t>合計行終了</t>
    <rPh sb="3" eb="5">
      <t>シュウリョウ</t>
    </rPh>
    <phoneticPr fontId="4"/>
  </si>
  <si>
    <t>その他の貸付金</t>
    <rPh sb="2" eb="3">
      <t>タ</t>
    </rPh>
    <rPh sb="4" eb="7">
      <t>カシツケキン</t>
    </rPh>
    <phoneticPr fontId="4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</si>
  <si>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</si>
  <si>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</si>
  <si>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</si>
  <si>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</si>
  <si>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</si>
  <si>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</si>
  <si>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</si>
  <si>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事業所税</t>
    <rPh sb="0" eb="3">
      <t>ジギョウショ</t>
    </rPh>
    <rPh sb="3" eb="4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</si>
  <si>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</si>
  <si>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その他の未収金</t>
    <rPh sb="2" eb="3">
      <t>タ</t>
    </rPh>
    <rPh sb="4" eb="7">
      <t>ミシュウキン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</si>
  <si>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</si>
  <si>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</si>
  <si>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諸収入</t>
    <rPh sb="0" eb="1">
      <t>ショ</t>
    </rPh>
    <rPh sb="1" eb="3">
      <t>シュウニュウ</t>
    </rPh>
    <phoneticPr fontId="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</si>
  <si>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</si>
  <si>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6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</si>
  <si>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</si>
  <si>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6"/>
  </si>
  <si>
    <t>分担金・負担金</t>
    <rPh sb="0" eb="3">
      <t>ブンタンキン</t>
    </rPh>
    <rPh sb="4" eb="7">
      <t>フタンキン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</si>
  <si>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4"/>
  </si>
  <si>
    <t>⑤貸付金の明細</t>
    <phoneticPr fontId="6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</si>
  <si>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</si>
  <si>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</si>
  <si>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</si>
  <si>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</si>
  <si>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</si>
  <si>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</si>
  <si>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地方公営事業</t>
    <rPh sb="0" eb="2">
      <t>チホウ</t>
    </rPh>
    <rPh sb="2" eb="4">
      <t>コウエイ</t>
    </rPh>
    <rPh sb="4" eb="6">
      <t>ジギョウ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</si>
  <si>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</si>
  <si>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</si>
  <si>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地方三公社</t>
    <rPh sb="0" eb="2">
      <t>チホウ</t>
    </rPh>
    <rPh sb="2" eb="5">
      <t>サンコウシャ</t>
    </rPh>
    <phoneticPr fontId="4"/>
  </si>
  <si>
    <t>桑の実会</t>
    <rPh sb="0" eb="1">
      <t>クワ</t>
    </rPh>
    <rPh sb="2" eb="3">
      <t>ミ</t>
    </rPh>
    <rPh sb="3" eb="4">
      <t>カイ</t>
    </rPh>
    <phoneticPr fontId="5"/>
  </si>
  <si>
    <t>さやまが丘保育の会</t>
    <rPh sb="4" eb="5">
      <t>オカ</t>
    </rPh>
    <rPh sb="5" eb="7">
      <t>ホイク</t>
    </rPh>
    <rPh sb="8" eb="9">
      <t>カイ</t>
    </rPh>
    <phoneticPr fontId="5"/>
  </si>
  <si>
    <t>光輪会</t>
    <rPh sb="0" eb="1">
      <t>ヒカ</t>
    </rPh>
    <rPh sb="1" eb="2">
      <t>ワ</t>
    </rPh>
    <rPh sb="2" eb="3">
      <t>カイ</t>
    </rPh>
    <phoneticPr fontId="5"/>
  </si>
  <si>
    <t>合計</t>
    <phoneticPr fontId="4"/>
  </si>
  <si>
    <t>現金預金</t>
  </si>
  <si>
    <t>有価証券</t>
  </si>
  <si>
    <t>土地</t>
  </si>
  <si>
    <t>合計_x000D_
(貸借対照表計上額)</t>
  </si>
  <si>
    <t>(参考)財産に関する_x000D_
調書記載額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</si>
  <si>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</si>
  <si>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</si>
  <si>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</si>
  <si>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</si>
  <si>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</si>
  <si>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</si>
  <si>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</si>
  <si>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</si>
  <si>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該当なし</t>
    <phoneticPr fontId="6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</si>
  <si>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</si>
  <si>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</si>
  <si>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</si>
  <si>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</si>
  <si>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</si>
  <si>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</si>
  <si>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</si>
  <si>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</si>
  <si>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</si>
  <si>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</si>
  <si>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株券（株式会社埼玉西部
食品流通センター）</t>
    <rPh sb="0" eb="2">
      <t>カブケン</t>
    </rPh>
    <rPh sb="3" eb="7">
      <t>カブシキガイシャ</t>
    </rPh>
    <rPh sb="7" eb="9">
      <t>サイタマ</t>
    </rPh>
    <rPh sb="9" eb="11">
      <t>セイブ</t>
    </rPh>
    <rPh sb="12" eb="14">
      <t>ショクヒン</t>
    </rPh>
    <rPh sb="14" eb="16">
      <t>リュウツウ</t>
    </rPh>
    <phoneticPr fontId="12"/>
  </si>
  <si>
    <t>株券（株式会社ワルツ所沢）</t>
    <rPh sb="0" eb="2">
      <t>カブケン</t>
    </rPh>
    <rPh sb="3" eb="7">
      <t>カブシキガイシャ</t>
    </rPh>
    <rPh sb="10" eb="12">
      <t>トコロザワ</t>
    </rPh>
    <phoneticPr fontId="12"/>
  </si>
  <si>
    <t>所沢市土地開発公社
出資金</t>
    <rPh sb="0" eb="2">
      <t>トコロザワ</t>
    </rPh>
    <rPh sb="2" eb="3">
      <t>シ</t>
    </rPh>
    <rPh sb="3" eb="5">
      <t>トチ</t>
    </rPh>
    <rPh sb="5" eb="7">
      <t>カイハツ</t>
    </rPh>
    <rPh sb="7" eb="9">
      <t>コウシャ</t>
    </rPh>
    <rPh sb="10" eb="13">
      <t>シュッシキン</t>
    </rPh>
    <phoneticPr fontId="12"/>
  </si>
  <si>
    <t>公益財団法人所沢市
公共施設管理公社　出資金</t>
    <rPh sb="0" eb="2">
      <t>コウエキ</t>
    </rPh>
    <rPh sb="2" eb="4">
      <t>ザイダン</t>
    </rPh>
    <rPh sb="4" eb="6">
      <t>ホウジン</t>
    </rPh>
    <rPh sb="6" eb="8">
      <t>トコロザワ</t>
    </rPh>
    <rPh sb="8" eb="9">
      <t>シ</t>
    </rPh>
    <rPh sb="10" eb="12">
      <t>コウキョウ</t>
    </rPh>
    <rPh sb="12" eb="14">
      <t>シセツ</t>
    </rPh>
    <rPh sb="14" eb="16">
      <t>カンリ</t>
    </rPh>
    <rPh sb="16" eb="18">
      <t>コウシャ</t>
    </rPh>
    <rPh sb="19" eb="22">
      <t>シュッシキン</t>
    </rPh>
    <phoneticPr fontId="12"/>
  </si>
  <si>
    <t>公益財団法人所沢市
文化振興事業団　出捐金</t>
    <rPh sb="0" eb="2">
      <t>コウエキ</t>
    </rPh>
    <rPh sb="2" eb="4">
      <t>ザイダン</t>
    </rPh>
    <rPh sb="4" eb="6">
      <t>ホウジン</t>
    </rPh>
    <rPh sb="6" eb="8">
      <t>トコロザワ</t>
    </rPh>
    <rPh sb="8" eb="9">
      <t>シ</t>
    </rPh>
    <rPh sb="10" eb="12">
      <t>ブンカ</t>
    </rPh>
    <rPh sb="12" eb="14">
      <t>シンコウ</t>
    </rPh>
    <rPh sb="14" eb="17">
      <t>ジギョウダン</t>
    </rPh>
    <rPh sb="18" eb="21">
      <t>シュツエンキン</t>
    </rPh>
    <phoneticPr fontId="12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</si>
  <si>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</si>
  <si>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</si>
  <si>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</si>
  <si>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</si>
  <si>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株券（株式会社テレビ埼玉）</t>
    <rPh sb="0" eb="2">
      <t>カブケン</t>
    </rPh>
    <rPh sb="3" eb="7">
      <t>カブシキガイシャ</t>
    </rPh>
    <rPh sb="10" eb="12">
      <t>サイタマ</t>
    </rPh>
    <phoneticPr fontId="12"/>
  </si>
  <si>
    <t>株券（株式会社ジェイコム埼玉・東日本）</t>
    <rPh sb="0" eb="2">
      <t>カブケン</t>
    </rPh>
    <rPh sb="3" eb="7">
      <t>カブシキガイシャ</t>
    </rPh>
    <rPh sb="12" eb="14">
      <t>サイタマ</t>
    </rPh>
    <phoneticPr fontId="12"/>
  </si>
  <si>
    <t>埼玉県信用保証協会　出捐金</t>
    <rPh sb="0" eb="2">
      <t>サイタマ</t>
    </rPh>
    <rPh sb="2" eb="3">
      <t>ケン</t>
    </rPh>
    <rPh sb="3" eb="5">
      <t>シンヨウ</t>
    </rPh>
    <rPh sb="5" eb="7">
      <t>ホショウ</t>
    </rPh>
    <rPh sb="7" eb="9">
      <t>キョウカイ</t>
    </rPh>
    <rPh sb="10" eb="11">
      <t>シュツ</t>
    </rPh>
    <rPh sb="11" eb="12">
      <t>エン</t>
    </rPh>
    <rPh sb="12" eb="13">
      <t>キン</t>
    </rPh>
    <phoneticPr fontId="12"/>
  </si>
  <si>
    <t>埼玉県農業信用基金協会　
出資金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3" eb="16">
      <t>シュッシキン</t>
    </rPh>
    <phoneticPr fontId="12"/>
  </si>
  <si>
    <t>社団法人埼玉県農林公社
出資金</t>
    <rPh sb="0" eb="2">
      <t>シャダン</t>
    </rPh>
    <rPh sb="2" eb="4">
      <t>ホウジン</t>
    </rPh>
    <rPh sb="4" eb="7">
      <t>サイタマケン</t>
    </rPh>
    <rPh sb="7" eb="9">
      <t>ノウリン</t>
    </rPh>
    <rPh sb="9" eb="11">
      <t>コウシャ</t>
    </rPh>
    <rPh sb="12" eb="15">
      <t>シュッシキン</t>
    </rPh>
    <phoneticPr fontId="12"/>
  </si>
  <si>
    <t>財団法人埼玉県勤労者
福祉センター　出捐金</t>
    <rPh sb="0" eb="2">
      <t>ザイダン</t>
    </rPh>
    <rPh sb="2" eb="4">
      <t>ホウジン</t>
    </rPh>
    <rPh sb="4" eb="7">
      <t>サイタマケン</t>
    </rPh>
    <rPh sb="7" eb="10">
      <t>キンロウシャ</t>
    </rPh>
    <rPh sb="11" eb="13">
      <t>フクシ</t>
    </rPh>
    <rPh sb="18" eb="21">
      <t>シュツエンキン</t>
    </rPh>
    <phoneticPr fontId="12"/>
  </si>
  <si>
    <t>ワルツ所沢共有組合　出資金</t>
    <rPh sb="3" eb="5">
      <t>トコロザワ</t>
    </rPh>
    <rPh sb="5" eb="7">
      <t>キョウユウ</t>
    </rPh>
    <rPh sb="7" eb="9">
      <t>クミアイ</t>
    </rPh>
    <rPh sb="10" eb="13">
      <t>シュッシキン</t>
    </rPh>
    <phoneticPr fontId="12"/>
  </si>
  <si>
    <t>地方公共団体金融機構
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1" eb="14">
      <t>シュッシキン</t>
    </rPh>
    <phoneticPr fontId="12"/>
  </si>
  <si>
    <t>株式会社ところざわ未来電力
出資金</t>
    <rPh sb="0" eb="4">
      <t>カブシキガイシャ</t>
    </rPh>
    <rPh sb="9" eb="11">
      <t>ミライ</t>
    </rPh>
    <rPh sb="11" eb="13">
      <t>デンリョク</t>
    </rPh>
    <rPh sb="14" eb="17">
      <t>シュッシキン</t>
    </rPh>
    <phoneticPr fontId="4"/>
  </si>
  <si>
    <t>生活インフラ・_x000D_
国土保全</t>
  </si>
  <si>
    <t>事業用資産</t>
  </si>
  <si>
    <t>　土地</t>
  </si>
  <si>
    <t>　立木竹</t>
  </si>
  <si>
    <t>-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</si>
  <si>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</si>
  <si>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</si>
  <si>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</si>
  <si>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</si>
  <si>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</si>
  <si>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</si>
  <si>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</si>
  <si>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</si>
  <si>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</si>
  <si>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</si>
  <si>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</si>
  <si>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</si>
  <si>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</si>
  <si>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</si>
  <si>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</si>
  <si>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会計：一般会計等</t>
  </si>
  <si>
    <t>年度：令和4年度</t>
  </si>
  <si>
    <t>③投資及び出資金の明細</t>
    <phoneticPr fontId="6"/>
  </si>
  <si>
    <t>(単位：千円)</t>
    <rPh sb="4" eb="6">
      <t>センエン</t>
    </rPh>
    <phoneticPr fontId="6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</si>
  <si>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</si>
  <si>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</si>
  <si>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（単位：千円）</t>
    <phoneticPr fontId="2"/>
  </si>
  <si>
    <t>　①地方債（借入先別）の明細</t>
    <rPh sb="2" eb="5">
      <t>チホウサイ</t>
    </rPh>
    <rPh sb="6" eb="9">
      <t>カリイレサキ</t>
    </rPh>
    <rPh sb="9" eb="10">
      <t>ベツ</t>
    </rPh>
    <rPh sb="12" eb="14">
      <t>メイサイ</t>
    </rPh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</si>
  <si>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</si>
  <si>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0"/>
  </si>
  <si>
    <t>一般会計等附属明細書</t>
    <rPh sb="0" eb="2">
      <t>イッパン</t>
    </rPh>
    <rPh sb="2" eb="5">
      <t>カイケイトウ</t>
    </rPh>
    <rPh sb="5" eb="7">
      <t>フゾク</t>
    </rPh>
    <rPh sb="7" eb="10">
      <t>メイサイショ</t>
    </rPh>
    <phoneticPr fontId="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</si>
  <si>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</si>
  <si>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</si>
  <si>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>①有形固定資産の明細</t>
  </si>
  <si>
    <t>年度：令和5年度</t>
  </si>
  <si>
    <t>　その他</t>
  </si>
  <si>
    <t>　工作物</t>
    <rPh sb="1" eb="4">
      <t>コウサクブツ</t>
    </rPh>
    <phoneticPr fontId="5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</si>
  <si>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5"/>
  </si>
  <si>
    <t>②有形固定資産に係る行政目的別の明細</t>
  </si>
  <si>
    <t>年度：令和5年度</t>
    <phoneticPr fontId="6"/>
  </si>
  <si>
    <t>④基金の明細</t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</si>
  <si>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</si>
  <si>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3"/>
  </si>
  <si>
    <t>入学準備金貸付基金</t>
    <rPh sb="0" eb="2">
      <t>ニュウガク</t>
    </rPh>
    <rPh sb="2" eb="5">
      <t>ジュンビキン</t>
    </rPh>
    <rPh sb="5" eb="7">
      <t>カシツケ</t>
    </rPh>
    <rPh sb="7" eb="9">
      <t>キキン</t>
    </rPh>
    <phoneticPr fontId="3"/>
  </si>
  <si>
    <t>福祉資金貸付基金</t>
    <rPh sb="0" eb="2">
      <t>フクシ</t>
    </rPh>
    <rPh sb="2" eb="4">
      <t>シキン</t>
    </rPh>
    <rPh sb="4" eb="6">
      <t>カシツケ</t>
    </rPh>
    <rPh sb="6" eb="8">
      <t>キキン</t>
    </rPh>
    <phoneticPr fontId="3"/>
  </si>
  <si>
    <t>交通遺児奨学基金</t>
    <rPh sb="0" eb="2">
      <t>コウツウ</t>
    </rPh>
    <rPh sb="2" eb="4">
      <t>イジ</t>
    </rPh>
    <rPh sb="4" eb="6">
      <t>ショウガク</t>
    </rPh>
    <rPh sb="6" eb="8">
      <t>キキン</t>
    </rPh>
    <phoneticPr fontId="3"/>
  </si>
  <si>
    <t>緑の基金</t>
    <rPh sb="0" eb="1">
      <t>ミドリ</t>
    </rPh>
    <rPh sb="2" eb="4">
      <t>キキン</t>
    </rPh>
    <phoneticPr fontId="3"/>
  </si>
  <si>
    <t>道路整備基金</t>
    <rPh sb="0" eb="2">
      <t>ドウロ</t>
    </rPh>
    <rPh sb="2" eb="4">
      <t>セイビ</t>
    </rPh>
    <rPh sb="4" eb="6">
      <t>キキン</t>
    </rPh>
    <phoneticPr fontId="3"/>
  </si>
  <si>
    <t>中心市街地再開発整備基金</t>
    <rPh sb="0" eb="2">
      <t>チュウシン</t>
    </rPh>
    <rPh sb="2" eb="5">
      <t>シガイチ</t>
    </rPh>
    <rPh sb="5" eb="8">
      <t>サイカイハツ</t>
    </rPh>
    <rPh sb="8" eb="10">
      <t>セイビ</t>
    </rPh>
    <rPh sb="10" eb="12">
      <t>キキン</t>
    </rPh>
    <phoneticPr fontId="3"/>
  </si>
  <si>
    <t>小・中学生文化スポーツ
振興基金</t>
    <rPh sb="0" eb="1">
      <t>ショウ</t>
    </rPh>
    <rPh sb="2" eb="5">
      <t>チュウガクセイ</t>
    </rPh>
    <rPh sb="5" eb="7">
      <t>ブンカ</t>
    </rPh>
    <rPh sb="12" eb="14">
      <t>シンコウ</t>
    </rPh>
    <rPh sb="14" eb="16">
      <t>キキン</t>
    </rPh>
    <phoneticPr fontId="3"/>
  </si>
  <si>
    <t>施設整備基金</t>
    <rPh sb="0" eb="2">
      <t>シセツ</t>
    </rPh>
    <rPh sb="2" eb="4">
      <t>セイビ</t>
    </rPh>
    <rPh sb="4" eb="6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</si>
  <si>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</si>
  <si>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マチごとエコタウン推進
基金</t>
    <rPh sb="9" eb="11">
      <t>スイシン</t>
    </rPh>
    <rPh sb="12" eb="14">
      <t>キキン</t>
    </rPh>
    <phoneticPr fontId="3"/>
  </si>
  <si>
    <t>地域産業活性化基金</t>
    <rPh sb="0" eb="2">
      <t>チイキ</t>
    </rPh>
    <rPh sb="2" eb="4">
      <t>サンギョウ</t>
    </rPh>
    <rPh sb="4" eb="7">
      <t>カッセイカ</t>
    </rPh>
    <rPh sb="7" eb="9">
      <t>キキン</t>
    </rPh>
    <phoneticPr fontId="3"/>
  </si>
  <si>
    <t>森林環境基金</t>
    <rPh sb="0" eb="2">
      <t>シンリン</t>
    </rPh>
    <rPh sb="2" eb="4">
      <t>カンキョウ</t>
    </rPh>
    <rPh sb="4" eb="6">
      <t>キキン</t>
    </rPh>
    <phoneticPr fontId="3"/>
  </si>
  <si>
    <t>まち・ひと・しごと創生基金</t>
    <rPh sb="9" eb="11">
      <t>ソウセイ</t>
    </rPh>
    <rPh sb="11" eb="13">
      <t>キキン</t>
    </rPh>
    <phoneticPr fontId="3"/>
  </si>
  <si>
    <t>年度：令和5年度</t>
    <phoneticPr fontId="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</si>
  <si>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5"/>
  </si>
  <si>
    <t>（１）資金の明細</t>
  </si>
  <si>
    <t>現金</t>
    <rPh sb="0" eb="2">
      <t>ゲンキン</t>
    </rPh>
    <phoneticPr fontId="6"/>
  </si>
  <si>
    <t>要求払預金</t>
    <rPh sb="0" eb="2">
      <t>ヨウキュウ</t>
    </rPh>
    <rPh sb="2" eb="3">
      <t>バラ</t>
    </rPh>
    <rPh sb="3" eb="5">
      <t>ヨキン</t>
    </rPh>
    <phoneticPr fontId="6"/>
  </si>
  <si>
    <t>短期投資</t>
    <rPh sb="0" eb="2">
      <t>タンキ</t>
    </rPh>
    <rPh sb="2" eb="4">
      <t>トウシ</t>
    </rPh>
    <phoneticPr fontId="6"/>
  </si>
  <si>
    <t>財団法人埼玉伝統工芸協会
出捐金</t>
    <rPh sb="0" eb="2">
      <t>ザイダン</t>
    </rPh>
    <rPh sb="2" eb="4">
      <t>ホウジン</t>
    </rPh>
    <rPh sb="4" eb="6">
      <t>サイタマ</t>
    </rPh>
    <rPh sb="6" eb="8">
      <t>デントウ</t>
    </rPh>
    <rPh sb="8" eb="10">
      <t>コウゲイ</t>
    </rPh>
    <rPh sb="10" eb="12">
      <t>キョウカイ</t>
    </rPh>
    <rPh sb="13" eb="16">
      <t>シュツエンキン</t>
    </rPh>
    <phoneticPr fontId="12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</si>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</sst>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&quot;%&quot;;&quot;△ &quot;#,##0.00&quot;%&quot;"/>
    <numFmt numFmtId="178" formatCode="#,##0,;\-#,##0,;&quot;-&quot;"/>
    <numFmt numFmtId="179" formatCode="#,##0_);[Red]\(#,##0\)"/>
  </numFmts>
  <fonts count="52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i/>
      <sz val="11"/>
      <name val="ＭＳ Ｐゴシック"/>
      <family val="3"/>
      <charset val="128"/>
    </font>
    <font>
      <sz val="11"/>
      <color theme="1"/>
      <name val="ＭＳ　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6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0" fillId="0" borderId="0"/>
    <xf numFmtId="0" fontId="40" fillId="0" borderId="0"/>
    <xf numFmtId="38" fontId="40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31">
    <xf numFmtId="0" fontId="0" fillId="0" borderId="0" xfId="0">
      <alignment vertical="center"/>
    </xf>
    <xf numFmtId="3" fontId="5" fillId="0" borderId="0" xfId="0" applyNumberFormat="1" applyFont="1" applyAlignment="1"/>
    <xf numFmtId="3" fontId="7" fillId="0" borderId="0" xfId="0" applyNumberFormat="1" applyFont="1" applyAlignment="1"/>
    <xf numFmtId="3" fontId="8" fillId="0" borderId="0" xfId="0" applyNumberFormat="1" applyFont="1" applyAlignment="1"/>
    <xf numFmtId="3" fontId="8" fillId="0" borderId="0" xfId="0" applyNumberFormat="1" applyFont="1" applyAlignment="1">
      <alignment horizontal="right"/>
    </xf>
    <xf numFmtId="0" fontId="0" fillId="0" borderId="0" xfId="0" applyProtection="1">
      <alignment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right" vertical="center"/>
    </xf>
    <xf numFmtId="49" fontId="12" fillId="2" borderId="1" xfId="2" applyNumberFormat="1" applyFont="1" applyFill="1" applyBorder="1" applyAlignment="1" applyProtection="1">
      <alignment horizontal="center" vertical="center"/>
    </xf>
    <xf numFmtId="49" fontId="12" fillId="2" borderId="1" xfId="2" applyNumberFormat="1" applyFont="1" applyFill="1" applyBorder="1" applyAlignment="1" applyProtection="1">
      <alignment horizontal="centerContinuous" vertical="center" wrapText="1"/>
    </xf>
    <xf numFmtId="49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6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 wrapText="1"/>
    </xf>
    <xf numFmtId="176" fontId="12" fillId="0" borderId="1" xfId="2" applyNumberFormat="1" applyFont="1" applyBorder="1" applyAlignment="1" applyProtection="1">
      <alignment horizontal="right" vertical="center"/>
      <protection locked="0"/>
    </xf>
    <xf numFmtId="176" fontId="12" fillId="0" borderId="1" xfId="2" applyNumberFormat="1" applyFont="1" applyFill="1" applyBorder="1" applyAlignment="1" applyProtection="1">
      <alignment horizontal="right" vertical="center"/>
      <protection locked="0"/>
    </xf>
    <xf numFmtId="176" fontId="12" fillId="0" borderId="1" xfId="2" applyNumberFormat="1" applyFont="1" applyBorder="1" applyAlignment="1" applyProtection="1">
      <alignment horizontal="right" vertical="center"/>
    </xf>
    <xf numFmtId="176" fontId="12" fillId="3" borderId="1" xfId="2" applyNumberFormat="1" applyFont="1" applyFill="1" applyBorder="1" applyAlignment="1" applyProtection="1">
      <alignment horizontal="right" vertical="center"/>
    </xf>
    <xf numFmtId="49" fontId="12" fillId="0" borderId="3" xfId="2" applyNumberFormat="1" applyFont="1" applyFill="1" applyBorder="1" applyAlignment="1" applyProtection="1">
      <alignment horizontal="centerContinuous" vertical="center" wrapText="1"/>
    </xf>
    <xf numFmtId="0" fontId="12" fillId="0" borderId="1" xfId="2" applyFont="1" applyFill="1" applyBorder="1" applyAlignment="1" applyProtection="1">
      <alignment horizontal="right" vertical="center" wrapText="1"/>
    </xf>
    <xf numFmtId="49" fontId="12" fillId="0" borderId="3" xfId="2" applyNumberFormat="1" applyFont="1" applyBorder="1" applyAlignment="1" applyProtection="1">
      <alignment vertical="center"/>
    </xf>
    <xf numFmtId="176" fontId="15" fillId="0" borderId="0" xfId="4" applyNumberFormat="1" applyFont="1">
      <alignment vertical="center"/>
    </xf>
    <xf numFmtId="176" fontId="14" fillId="0" borderId="0" xfId="4" applyNumberFormat="1">
      <alignment vertical="center"/>
    </xf>
    <xf numFmtId="176" fontId="16" fillId="0" borderId="0" xfId="4" applyNumberFormat="1" applyFont="1">
      <alignment vertical="center"/>
    </xf>
    <xf numFmtId="176" fontId="14" fillId="0" borderId="0" xfId="4" applyNumberFormat="1" applyAlignment="1">
      <alignment horizontal="right" vertical="center"/>
    </xf>
    <xf numFmtId="176" fontId="0" fillId="0" borderId="13" xfId="5" applyNumberFormat="1" applyFont="1" applyBorder="1" applyAlignment="1">
      <alignment horizontal="center" vertical="center" wrapText="1"/>
    </xf>
    <xf numFmtId="176" fontId="17" fillId="4" borderId="14" xfId="5" applyNumberFormat="1" applyFont="1" applyFill="1" applyBorder="1" applyAlignment="1">
      <alignment horizontal="center" vertical="center"/>
    </xf>
    <xf numFmtId="176" fontId="9" fillId="4" borderId="15" xfId="5" applyNumberFormat="1" applyFont="1" applyFill="1" applyBorder="1" applyAlignment="1">
      <alignment vertical="center"/>
    </xf>
    <xf numFmtId="176" fontId="9" fillId="4" borderId="16" xfId="5" applyNumberFormat="1" applyFont="1" applyFill="1" applyBorder="1" applyAlignment="1">
      <alignment vertical="center"/>
    </xf>
    <xf numFmtId="176" fontId="19" fillId="4" borderId="16" xfId="5" applyNumberFormat="1" applyFont="1" applyFill="1" applyBorder="1" applyAlignment="1">
      <alignment vertical="center"/>
    </xf>
    <xf numFmtId="176" fontId="9" fillId="4" borderId="19" xfId="5" applyNumberFormat="1" applyFont="1" applyFill="1" applyBorder="1" applyAlignment="1">
      <alignment vertical="center"/>
    </xf>
    <xf numFmtId="176" fontId="9" fillId="4" borderId="20" xfId="5" applyNumberFormat="1" applyFont="1" applyFill="1" applyBorder="1" applyAlignment="1">
      <alignment vertical="center"/>
    </xf>
    <xf numFmtId="176" fontId="19" fillId="4" borderId="20" xfId="5" applyNumberFormat="1" applyFont="1" applyFill="1" applyBorder="1" applyAlignment="1">
      <alignment vertical="center"/>
    </xf>
    <xf numFmtId="0" fontId="20" fillId="0" borderId="0" xfId="6" applyFont="1" applyFill="1" applyAlignment="1">
      <alignment vertical="center"/>
    </xf>
    <xf numFmtId="176" fontId="12" fillId="4" borderId="0" xfId="7" applyNumberFormat="1" applyFont="1" applyFill="1" applyBorder="1" applyAlignment="1">
      <alignment vertical="center"/>
    </xf>
    <xf numFmtId="176" fontId="21" fillId="4" borderId="0" xfId="7" applyNumberFormat="1" applyFont="1" applyFill="1" applyBorder="1" applyAlignment="1">
      <alignment vertical="center"/>
    </xf>
    <xf numFmtId="176" fontId="22" fillId="4" borderId="0" xfId="8" applyNumberFormat="1" applyFont="1" applyFill="1" applyBorder="1" applyAlignment="1">
      <alignment vertical="center"/>
    </xf>
    <xf numFmtId="176" fontId="17" fillId="4" borderId="0" xfId="8" applyNumberFormat="1" applyFont="1" applyFill="1" applyAlignment="1">
      <alignment vertical="center"/>
    </xf>
    <xf numFmtId="176" fontId="23" fillId="0" borderId="0" xfId="4" applyNumberFormat="1" applyFont="1">
      <alignment vertical="center"/>
    </xf>
    <xf numFmtId="0" fontId="0" fillId="0" borderId="0" xfId="0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3" fillId="2" borderId="23" xfId="0" applyFont="1" applyFill="1" applyBorder="1" applyAlignment="1" applyProtection="1">
      <alignment horizontal="center" vertical="center"/>
    </xf>
    <xf numFmtId="0" fontId="23" fillId="2" borderId="24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 wrapText="1"/>
    </xf>
    <xf numFmtId="49" fontId="23" fillId="0" borderId="25" xfId="0" applyNumberFormat="1" applyFont="1" applyBorder="1" applyAlignment="1" applyProtection="1">
      <alignment horizontal="left" vertical="center" wrapText="1"/>
      <protection locked="0"/>
    </xf>
    <xf numFmtId="0" fontId="23" fillId="2" borderId="7" xfId="0" applyFont="1" applyFill="1" applyBorder="1" applyAlignment="1" applyProtection="1">
      <alignment horizontal="right" vertical="center" wrapText="1"/>
    </xf>
    <xf numFmtId="0" fontId="23" fillId="2" borderId="3" xfId="0" applyFont="1" applyFill="1" applyBorder="1" applyAlignment="1" applyProtection="1">
      <alignment horizontal="right" vertical="center"/>
    </xf>
    <xf numFmtId="49" fontId="23" fillId="2" borderId="25" xfId="0" applyNumberFormat="1" applyFont="1" applyFill="1" applyBorder="1" applyAlignment="1" applyProtection="1">
      <alignment horizontal="center" vertical="center" wrapText="1"/>
    </xf>
    <xf numFmtId="49" fontId="28" fillId="0" borderId="25" xfId="0" applyNumberFormat="1" applyFont="1" applyBorder="1" applyAlignment="1" applyProtection="1">
      <alignment horizontal="left" vertical="center"/>
      <protection locked="0"/>
    </xf>
    <xf numFmtId="49" fontId="28" fillId="0" borderId="25" xfId="0" applyNumberFormat="1" applyFont="1" applyBorder="1" applyAlignment="1" applyProtection="1">
      <alignment horizontal="left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right" vertical="center" wrapText="1"/>
    </xf>
    <xf numFmtId="0" fontId="28" fillId="2" borderId="3" xfId="0" applyFont="1" applyFill="1" applyBorder="1" applyAlignment="1" applyProtection="1">
      <alignment horizontal="right" vertical="center"/>
    </xf>
    <xf numFmtId="49" fontId="23" fillId="0" borderId="29" xfId="0" applyNumberFormat="1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horizontal="right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Protection="1">
      <alignment vertical="center"/>
    </xf>
    <xf numFmtId="49" fontId="29" fillId="0" borderId="0" xfId="0" applyNumberFormat="1" applyFont="1" applyBorder="1" applyAlignment="1" applyProtection="1">
      <alignment horizontal="right"/>
      <protection locked="0"/>
    </xf>
    <xf numFmtId="49" fontId="28" fillId="2" borderId="30" xfId="0" applyNumberFormat="1" applyFont="1" applyFill="1" applyBorder="1" applyAlignment="1" applyProtection="1">
      <alignment horizontal="center" vertical="center" wrapText="1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3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horizontal="center" vertical="center" shrinkToFit="1"/>
    </xf>
    <xf numFmtId="49" fontId="23" fillId="2" borderId="25" xfId="0" applyNumberFormat="1" applyFont="1" applyFill="1" applyBorder="1" applyAlignment="1" applyProtection="1">
      <alignment horizontal="center" vertical="center" shrinkToFit="1"/>
    </xf>
    <xf numFmtId="49" fontId="28" fillId="2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Border="1" applyAlignment="1" applyProtection="1">
      <alignment horizontal="right" vertical="center"/>
      <protection locked="0"/>
    </xf>
    <xf numFmtId="176" fontId="28" fillId="0" borderId="32" xfId="0" applyNumberFormat="1" applyFont="1" applyFill="1" applyBorder="1" applyAlignment="1" applyProtection="1">
      <alignment horizontal="right" vertical="center"/>
      <protection locked="0"/>
    </xf>
    <xf numFmtId="176" fontId="28" fillId="0" borderId="3" xfId="0" applyNumberFormat="1" applyFont="1" applyFill="1" applyBorder="1" applyAlignment="1" applyProtection="1">
      <alignment horizontal="right" vertical="center"/>
      <protection locked="0"/>
    </xf>
    <xf numFmtId="176" fontId="28" fillId="0" borderId="1" xfId="0" applyNumberFormat="1" applyFont="1" applyFill="1" applyBorder="1" applyAlignment="1" applyProtection="1">
      <alignment horizontal="right" vertical="center"/>
      <protection locked="0"/>
    </xf>
    <xf numFmtId="176" fontId="28" fillId="0" borderId="32" xfId="0" applyNumberFormat="1" applyFont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center" vertical="center"/>
    </xf>
    <xf numFmtId="176" fontId="28" fillId="3" borderId="32" xfId="0" applyNumberFormat="1" applyFont="1" applyFill="1" applyBorder="1" applyAlignment="1" applyProtection="1">
      <alignment horizontal="right" vertical="center"/>
    </xf>
    <xf numFmtId="176" fontId="28" fillId="3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right" vertical="center"/>
    </xf>
    <xf numFmtId="49" fontId="28" fillId="0" borderId="0" xfId="0" applyNumberFormat="1" applyFont="1" applyBorder="1" applyAlignment="1" applyProtection="1">
      <alignment horizontal="right" vertical="center"/>
      <protection locked="0"/>
    </xf>
    <xf numFmtId="176" fontId="28" fillId="3" borderId="32" xfId="0" applyNumberFormat="1" applyFont="1" applyFill="1" applyBorder="1" applyAlignment="1" applyProtection="1">
      <alignment horizontal="right" vertical="center" wrapText="1"/>
    </xf>
    <xf numFmtId="176" fontId="28" fillId="0" borderId="35" xfId="1" applyNumberFormat="1" applyFont="1" applyBorder="1" applyAlignment="1" applyProtection="1">
      <alignment horizontal="right" vertical="center"/>
      <protection locked="0"/>
    </xf>
    <xf numFmtId="176" fontId="28" fillId="0" borderId="1" xfId="1" applyNumberFormat="1" applyFont="1" applyBorder="1" applyAlignment="1" applyProtection="1">
      <alignment horizontal="right" vertical="center"/>
      <protection locked="0"/>
    </xf>
    <xf numFmtId="177" fontId="28" fillId="0" borderId="1" xfId="1" applyNumberFormat="1" applyFont="1" applyBorder="1" applyAlignment="1" applyProtection="1">
      <alignment horizontal="right" vertical="center"/>
      <protection locked="0"/>
    </xf>
    <xf numFmtId="178" fontId="34" fillId="0" borderId="10" xfId="1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2" fillId="0" borderId="0" xfId="0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right" vertical="center"/>
      <protection locked="0"/>
    </xf>
    <xf numFmtId="0" fontId="12" fillId="0" borderId="25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7" xfId="0" applyFont="1" applyBorder="1" applyProtection="1">
      <alignment vertical="center"/>
    </xf>
    <xf numFmtId="176" fontId="12" fillId="0" borderId="9" xfId="0" applyNumberFormat="1" applyFont="1" applyBorder="1" applyProtection="1">
      <alignment vertical="center"/>
    </xf>
    <xf numFmtId="176" fontId="12" fillId="0" borderId="3" xfId="0" applyNumberFormat="1" applyFont="1" applyBorder="1" applyProtection="1">
      <alignment vertical="center"/>
    </xf>
    <xf numFmtId="49" fontId="12" fillId="0" borderId="7" xfId="0" applyNumberFormat="1" applyFont="1" applyBorder="1" applyProtection="1">
      <alignment vertical="center"/>
    </xf>
    <xf numFmtId="176" fontId="12" fillId="0" borderId="9" xfId="0" applyNumberFormat="1" applyFont="1" applyBorder="1" applyAlignment="1" applyProtection="1">
      <alignment horizontal="right" vertical="center"/>
    </xf>
    <xf numFmtId="176" fontId="12" fillId="0" borderId="3" xfId="0" applyNumberFormat="1" applyFont="1" applyBorder="1" applyAlignment="1" applyProtection="1">
      <alignment horizontal="right" vertical="center"/>
    </xf>
    <xf numFmtId="49" fontId="12" fillId="2" borderId="40" xfId="0" applyNumberFormat="1" applyFont="1" applyFill="1" applyBorder="1" applyAlignment="1" applyProtection="1">
      <alignment horizontal="center" vertical="center"/>
    </xf>
    <xf numFmtId="176" fontId="12" fillId="3" borderId="40" xfId="0" applyNumberFormat="1" applyFont="1" applyFill="1" applyBorder="1" applyAlignment="1" applyProtection="1">
      <alignment horizontal="right" vertical="center"/>
    </xf>
    <xf numFmtId="0" fontId="12" fillId="2" borderId="25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176" fontId="12" fillId="3" borderId="4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center" vertical="center"/>
    </xf>
    <xf numFmtId="0" fontId="12" fillId="0" borderId="0" xfId="3" applyFont="1" applyBorder="1" applyProtection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0" fontId="25" fillId="0" borderId="37" xfId="0" applyFont="1" applyBorder="1" applyProtection="1">
      <alignment vertical="center"/>
    </xf>
    <xf numFmtId="0" fontId="14" fillId="0" borderId="37" xfId="0" applyFont="1" applyBorder="1" applyAlignment="1" applyProtection="1">
      <alignment horizontal="left" vertical="center"/>
    </xf>
    <xf numFmtId="49" fontId="24" fillId="0" borderId="2" xfId="0" applyNumberFormat="1" applyFont="1" applyBorder="1" applyAlignment="1" applyProtection="1">
      <alignment horizontal="right" vertical="center"/>
      <protection locked="0"/>
    </xf>
    <xf numFmtId="49" fontId="12" fillId="2" borderId="6" xfId="2" applyNumberFormat="1" applyFont="1" applyFill="1" applyBorder="1" applyAlignment="1" applyProtection="1">
      <alignment horizontal="center" vertical="center"/>
    </xf>
    <xf numFmtId="49" fontId="12" fillId="0" borderId="3" xfId="2" applyNumberFormat="1" applyFont="1" applyBorder="1" applyAlignment="1" applyProtection="1">
      <alignment horizontal="left" vertical="center"/>
      <protection locked="0"/>
    </xf>
    <xf numFmtId="3" fontId="5" fillId="0" borderId="0" xfId="10" applyNumberFormat="1" applyFont="1" applyAlignment="1">
      <alignment horizontal="center" vertical="center"/>
    </xf>
    <xf numFmtId="3" fontId="7" fillId="0" borderId="0" xfId="10" applyNumberFormat="1" applyFont="1"/>
    <xf numFmtId="3" fontId="8" fillId="0" borderId="0" xfId="10" applyNumberFormat="1" applyFont="1"/>
    <xf numFmtId="3" fontId="8" fillId="0" borderId="0" xfId="10" applyNumberFormat="1" applyFont="1" applyAlignment="1">
      <alignment horizontal="right"/>
    </xf>
    <xf numFmtId="3" fontId="39" fillId="2" borderId="1" xfId="10" applyNumberFormat="1" applyFont="1" applyFill="1" applyBorder="1" applyAlignment="1">
      <alignment horizontal="center" vertical="center"/>
    </xf>
    <xf numFmtId="3" fontId="39" fillId="2" borderId="1" xfId="10" applyNumberFormat="1" applyFont="1" applyFill="1" applyBorder="1" applyAlignment="1">
      <alignment horizontal="center" vertical="center" wrapText="1"/>
    </xf>
    <xf numFmtId="3" fontId="7" fillId="0" borderId="1" xfId="10" applyNumberFormat="1" applyFont="1" applyBorder="1" applyAlignment="1">
      <alignment horizontal="left" vertical="center"/>
    </xf>
    <xf numFmtId="3" fontId="7" fillId="0" borderId="1" xfId="10" applyNumberFormat="1" applyFont="1" applyBorder="1" applyAlignment="1">
      <alignment horizontal="right" vertical="center"/>
    </xf>
    <xf numFmtId="3" fontId="7" fillId="2" borderId="1" xfId="10" applyNumberFormat="1" applyFont="1" applyFill="1" applyBorder="1" applyAlignment="1">
      <alignment horizontal="center" vertical="center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5" borderId="1" xfId="10" applyNumberFormat="1" applyFont="1" applyFill="1" applyBorder="1" applyAlignment="1">
      <alignment horizontal="right" vertical="center"/>
    </xf>
    <xf numFmtId="3" fontId="7" fillId="0" borderId="1" xfId="10" applyNumberFormat="1" applyFont="1" applyBorder="1" applyAlignment="1">
      <alignment horizontal="center" vertical="center"/>
    </xf>
    <xf numFmtId="3" fontId="41" fillId="0" borderId="0" xfId="10" applyNumberFormat="1" applyFont="1"/>
    <xf numFmtId="3" fontId="37" fillId="0" borderId="0" xfId="10" applyNumberFormat="1" applyFont="1"/>
    <xf numFmtId="3" fontId="37" fillId="0" borderId="10" xfId="10" applyNumberFormat="1" applyFont="1" applyBorder="1"/>
    <xf numFmtId="0" fontId="42" fillId="0" borderId="0" xfId="0" applyFont="1" applyAlignment="1" applyProtection="1">
      <alignment vertical="center"/>
    </xf>
    <xf numFmtId="0" fontId="42" fillId="0" borderId="0" xfId="0" applyFont="1" applyBorder="1" applyAlignment="1" applyProtection="1">
      <alignment horizontal="left" vertical="center"/>
    </xf>
    <xf numFmtId="0" fontId="43" fillId="0" borderId="0" xfId="0" applyFont="1" applyAlignment="1" applyProtection="1">
      <alignment horizontal="right" vertical="center"/>
    </xf>
    <xf numFmtId="3" fontId="8" fillId="0" borderId="0" xfId="11" applyNumberFormat="1" applyFont="1"/>
    <xf numFmtId="3" fontId="8" fillId="0" borderId="0" xfId="11" applyNumberFormat="1" applyFont="1" applyAlignment="1">
      <alignment horizontal="right"/>
    </xf>
    <xf numFmtId="0" fontId="44" fillId="0" borderId="0" xfId="0" applyFont="1" applyProtection="1">
      <alignment vertical="center"/>
    </xf>
    <xf numFmtId="49" fontId="25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Border="1" applyProtection="1">
      <alignment vertical="center"/>
    </xf>
    <xf numFmtId="0" fontId="45" fillId="0" borderId="0" xfId="0" applyFont="1" applyBorder="1" applyAlignment="1" applyProtection="1">
      <alignment horizontal="right" vertical="center"/>
    </xf>
    <xf numFmtId="176" fontId="14" fillId="0" borderId="0" xfId="4" applyNumberFormat="1" applyBorder="1">
      <alignment vertical="center"/>
    </xf>
    <xf numFmtId="0" fontId="46" fillId="0" borderId="0" xfId="0" applyFont="1" applyProtection="1">
      <alignment vertical="center"/>
    </xf>
    <xf numFmtId="49" fontId="43" fillId="0" borderId="0" xfId="0" applyNumberFormat="1" applyFont="1" applyAlignment="1" applyProtection="1">
      <alignment horizontal="right"/>
      <protection locked="0"/>
    </xf>
    <xf numFmtId="0" fontId="0" fillId="4" borderId="0" xfId="0" applyFill="1" applyProtection="1">
      <alignment vertical="center"/>
    </xf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0" fillId="4" borderId="0" xfId="0" applyFill="1" applyAlignment="1" applyProtection="1">
      <alignment horizontal="center" vertical="center"/>
    </xf>
    <xf numFmtId="49" fontId="47" fillId="2" borderId="3" xfId="0" applyNumberFormat="1" applyFont="1" applyFill="1" applyBorder="1" applyAlignment="1" applyProtection="1">
      <alignment horizontal="center" vertical="center" wrapText="1"/>
    </xf>
    <xf numFmtId="49" fontId="47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/>
    </xf>
    <xf numFmtId="176" fontId="3" fillId="3" borderId="1" xfId="1" applyNumberFormat="1" applyFont="1" applyFill="1" applyBorder="1" applyAlignment="1" applyProtection="1">
      <alignment horizontal="right" vertical="center"/>
    </xf>
    <xf numFmtId="176" fontId="47" fillId="4" borderId="3" xfId="1" applyNumberFormat="1" applyFont="1" applyFill="1" applyBorder="1" applyAlignment="1" applyProtection="1">
      <alignment horizontal="right" vertical="center"/>
      <protection locked="0"/>
    </xf>
    <xf numFmtId="176" fontId="47" fillId="0" borderId="1" xfId="1" applyNumberFormat="1" applyFont="1" applyFill="1" applyBorder="1" applyAlignment="1" applyProtection="1">
      <alignment horizontal="right" vertical="center"/>
      <protection locked="0"/>
    </xf>
    <xf numFmtId="176" fontId="47" fillId="4" borderId="1" xfId="1" applyNumberFormat="1" applyFont="1" applyFill="1" applyBorder="1" applyAlignment="1" applyProtection="1">
      <alignment horizontal="righ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</xf>
    <xf numFmtId="176" fontId="47" fillId="3" borderId="5" xfId="1" applyNumberFormat="1" applyFont="1" applyFill="1" applyBorder="1" applyAlignment="1" applyProtection="1">
      <alignment horizontal="right" vertical="center"/>
    </xf>
    <xf numFmtId="38" fontId="9" fillId="4" borderId="0" xfId="1" applyFont="1" applyFill="1" applyProtection="1">
      <alignment vertical="center"/>
    </xf>
    <xf numFmtId="38" fontId="23" fillId="4" borderId="0" xfId="1" applyFont="1" applyFill="1" applyProtection="1">
      <alignment vertical="center"/>
    </xf>
    <xf numFmtId="0" fontId="23" fillId="4" borderId="0" xfId="0" applyFont="1" applyFill="1" applyProtection="1">
      <alignment vertical="center"/>
    </xf>
    <xf numFmtId="3" fontId="7" fillId="0" borderId="0" xfId="11" applyNumberFormat="1" applyFont="1"/>
    <xf numFmtId="3" fontId="7" fillId="2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 applyProtection="1">
      <alignment vertical="center"/>
      <protection locked="0"/>
    </xf>
    <xf numFmtId="3" fontId="7" fillId="0" borderId="1" xfId="11" applyNumberFormat="1" applyFont="1" applyBorder="1" applyAlignment="1">
      <alignment horizontal="right" vertical="center"/>
    </xf>
    <xf numFmtId="3" fontId="7" fillId="5" borderId="1" xfId="11" applyNumberFormat="1" applyFont="1" applyFill="1" applyBorder="1" applyAlignment="1">
      <alignment horizontal="right" vertical="center"/>
    </xf>
    <xf numFmtId="0" fontId="41" fillId="0" borderId="0" xfId="0" applyFont="1" applyAlignment="1" applyProtection="1">
      <alignment vertical="center"/>
    </xf>
    <xf numFmtId="3" fontId="41" fillId="0" borderId="0" xfId="0" applyNumberFormat="1" applyFont="1" applyAlignment="1"/>
    <xf numFmtId="3" fontId="5" fillId="0" borderId="0" xfId="10" applyNumberFormat="1" applyFont="1" applyAlignment="1">
      <alignment horizontal="left" vertical="center"/>
    </xf>
    <xf numFmtId="3" fontId="41" fillId="0" borderId="0" xfId="10" applyNumberFormat="1" applyFont="1" applyAlignment="1">
      <alignment horizontal="center" vertical="center"/>
    </xf>
    <xf numFmtId="3" fontId="41" fillId="0" borderId="0" xfId="10" applyNumberFormat="1" applyFont="1" applyAlignment="1">
      <alignment horizontal="left" vertical="center"/>
    </xf>
    <xf numFmtId="0" fontId="48" fillId="0" borderId="0" xfId="0" applyFont="1" applyBorder="1" applyAlignment="1" applyProtection="1">
      <alignment horizontal="left" vertical="center"/>
    </xf>
    <xf numFmtId="3" fontId="8" fillId="0" borderId="0" xfId="10" applyNumberFormat="1" applyFont="1" applyAlignment="1">
      <alignment horizontal="left"/>
    </xf>
    <xf numFmtId="49" fontId="12" fillId="2" borderId="25" xfId="0" applyNumberFormat="1" applyFont="1" applyFill="1" applyBorder="1" applyAlignment="1" applyProtection="1">
      <alignment horizontal="left" vertical="center"/>
    </xf>
    <xf numFmtId="49" fontId="12" fillId="2" borderId="2" xfId="0" applyNumberFormat="1" applyFont="1" applyFill="1" applyBorder="1" applyAlignment="1" applyProtection="1">
      <alignment horizontal="left" vertical="center"/>
    </xf>
    <xf numFmtId="49" fontId="12" fillId="2" borderId="5" xfId="0" applyNumberFormat="1" applyFont="1" applyFill="1" applyBorder="1" applyAlignment="1" applyProtection="1">
      <alignment horizontal="left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49" fontId="28" fillId="2" borderId="7" xfId="0" applyNumberFormat="1" applyFont="1" applyFill="1" applyBorder="1" applyAlignment="1" applyProtection="1">
      <alignment horizontal="left" vertical="center"/>
    </xf>
    <xf numFmtId="49" fontId="28" fillId="2" borderId="3" xfId="0" applyNumberFormat="1" applyFont="1" applyFill="1" applyBorder="1" applyAlignment="1" applyProtection="1">
      <alignment horizontal="left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176" fontId="28" fillId="0" borderId="7" xfId="0" applyNumberFormat="1" applyFont="1" applyBorder="1" applyAlignment="1" applyProtection="1">
      <alignment horizontal="right" vertical="center"/>
      <protection locked="0"/>
    </xf>
    <xf numFmtId="176" fontId="28" fillId="0" borderId="3" xfId="0" applyNumberFormat="1" applyFont="1" applyBorder="1" applyAlignment="1" applyProtection="1">
      <alignment horizontal="right" vertical="center"/>
      <protection locked="0"/>
    </xf>
    <xf numFmtId="49" fontId="28" fillId="0" borderId="7" xfId="0" applyNumberFormat="1" applyFont="1" applyBorder="1" applyAlignment="1" applyProtection="1">
      <alignment horizontal="left" vertical="center"/>
      <protection locked="0"/>
    </xf>
    <xf numFmtId="176" fontId="28" fillId="3" borderId="3" xfId="0" applyNumberFormat="1" applyFont="1" applyFill="1" applyBorder="1" applyAlignment="1" applyProtection="1">
      <alignment horizontal="right" vertical="center"/>
    </xf>
    <xf numFmtId="49" fontId="12" fillId="2" borderId="3" xfId="2" applyNumberFormat="1" applyFont="1" applyFill="1" applyBorder="1" applyAlignment="1" applyProtection="1">
      <alignment horizontal="center" vertical="center"/>
    </xf>
    <xf numFmtId="3" fontId="38" fillId="0" borderId="0" xfId="0" applyNumberFormat="1" applyFont="1" applyAlignment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10" fontId="7" fillId="5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10" fontId="12" fillId="3" borderId="1" xfId="0" applyNumberFormat="1" applyFont="1" applyFill="1" applyBorder="1" applyAlignment="1" applyProtection="1">
      <alignment horizontal="right" vertical="center"/>
    </xf>
    <xf numFmtId="3" fontId="37" fillId="2" borderId="1" xfId="0" applyNumberFormat="1" applyFont="1" applyFill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3" fontId="3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left" vertical="center"/>
    </xf>
    <xf numFmtId="49" fontId="12" fillId="2" borderId="7" xfId="0" applyNumberFormat="1" applyFont="1" applyFill="1" applyBorder="1" applyAlignment="1" applyProtection="1">
      <alignment vertical="center"/>
    </xf>
    <xf numFmtId="179" fontId="12" fillId="5" borderId="7" xfId="0" applyNumberFormat="1" applyFont="1" applyFill="1" applyBorder="1" applyAlignment="1" applyProtection="1">
      <alignment horizontal="right" vertical="center"/>
    </xf>
    <xf numFmtId="179" fontId="12" fillId="5" borderId="1" xfId="0" applyNumberFormat="1" applyFont="1" applyFill="1" applyBorder="1" applyAlignment="1" applyProtection="1">
      <alignment horizontal="right" vertical="center"/>
    </xf>
    <xf numFmtId="176" fontId="49" fillId="6" borderId="17" xfId="5" applyNumberFormat="1" applyFont="1" applyFill="1" applyBorder="1">
      <alignment vertical="center"/>
    </xf>
    <xf numFmtId="176" fontId="49" fillId="0" borderId="17" xfId="5" applyNumberFormat="1" applyFont="1" applyFill="1" applyBorder="1">
      <alignment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6" borderId="17" xfId="5" applyNumberFormat="1" applyFont="1" applyFill="1" applyBorder="1" applyAlignment="1">
      <alignment horizontal="right" vertical="center"/>
    </xf>
    <xf numFmtId="176" fontId="49" fillId="6" borderId="21" xfId="5" applyNumberFormat="1" applyFont="1" applyFill="1" applyBorder="1">
      <alignment vertical="center"/>
    </xf>
    <xf numFmtId="176" fontId="12" fillId="0" borderId="1" xfId="2" applyNumberFormat="1" applyFont="1" applyFill="1" applyBorder="1" applyAlignment="1" applyProtection="1">
      <alignment horizontal="right" vertical="center"/>
    </xf>
    <xf numFmtId="176" fontId="50" fillId="6" borderId="18" xfId="5" applyNumberFormat="1" applyFont="1" applyFill="1" applyBorder="1" applyAlignment="1">
      <alignment horizontal="right" vertical="center"/>
    </xf>
    <xf numFmtId="176" fontId="50" fillId="0" borderId="18" xfId="5" applyNumberFormat="1" applyFont="1" applyFill="1" applyBorder="1" applyAlignment="1">
      <alignment horizontal="right" vertical="center"/>
    </xf>
    <xf numFmtId="176" fontId="51" fillId="0" borderId="18" xfId="4" applyNumberFormat="1" applyFont="1" applyBorder="1" applyAlignment="1">
      <alignment horizontal="right" vertical="center"/>
    </xf>
    <xf numFmtId="176" fontId="50" fillId="6" borderId="22" xfId="5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/>
    <xf numFmtId="49" fontId="12" fillId="2" borderId="7" xfId="0" applyNumberFormat="1" applyFont="1" applyFill="1" applyBorder="1" applyAlignment="1" applyProtection="1">
      <alignment horizontal="left" vertical="center"/>
    </xf>
    <xf numFmtId="49" fontId="12" fillId="2" borderId="9" xfId="0" applyNumberFormat="1" applyFont="1" applyFill="1" applyBorder="1" applyAlignment="1" applyProtection="1">
      <alignment horizontal="left" vertical="center"/>
    </xf>
    <xf numFmtId="49" fontId="12" fillId="2" borderId="3" xfId="0" applyNumberFormat="1" applyFont="1" applyFill="1" applyBorder="1" applyAlignment="1" applyProtection="1">
      <alignment horizontal="left" vertical="center"/>
    </xf>
    <xf numFmtId="3" fontId="37" fillId="2" borderId="1" xfId="0" applyNumberFormat="1" applyFont="1" applyFill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 applyProtection="1">
      <alignment horizontal="left" vertical="center" wrapText="1"/>
    </xf>
    <xf numFmtId="49" fontId="12" fillId="2" borderId="9" xfId="0" applyNumberFormat="1" applyFont="1" applyFill="1" applyBorder="1" applyAlignment="1" applyProtection="1">
      <alignment horizontal="left" vertical="center" wrapText="1"/>
    </xf>
    <xf numFmtId="49" fontId="12" fillId="2" borderId="3" xfId="0" applyNumberFormat="1" applyFont="1" applyFill="1" applyBorder="1" applyAlignment="1" applyProtection="1">
      <alignment horizontal="left" vertical="center" wrapText="1"/>
    </xf>
    <xf numFmtId="49" fontId="12" fillId="2" borderId="25" xfId="0" applyNumberFormat="1" applyFont="1" applyFill="1" applyBorder="1" applyAlignment="1" applyProtection="1">
      <alignment horizontal="left" vertical="center"/>
    </xf>
    <xf numFmtId="49" fontId="12" fillId="2" borderId="2" xfId="0" applyNumberFormat="1" applyFont="1" applyFill="1" applyBorder="1" applyAlignment="1" applyProtection="1">
      <alignment horizontal="left" vertical="center"/>
    </xf>
    <xf numFmtId="49" fontId="12" fillId="2" borderId="5" xfId="0" applyNumberFormat="1" applyFont="1" applyFill="1" applyBorder="1" applyAlignment="1" applyProtection="1">
      <alignment horizontal="left" vertical="center"/>
    </xf>
    <xf numFmtId="49" fontId="12" fillId="2" borderId="41" xfId="0" applyNumberFormat="1" applyFont="1" applyFill="1" applyBorder="1" applyAlignment="1" applyProtection="1">
      <alignment horizontal="left" vertical="center"/>
    </xf>
    <xf numFmtId="49" fontId="12" fillId="2" borderId="42" xfId="0" applyNumberFormat="1" applyFont="1" applyFill="1" applyBorder="1" applyAlignment="1" applyProtection="1">
      <alignment horizontal="left" vertical="center"/>
    </xf>
    <xf numFmtId="49" fontId="12" fillId="2" borderId="43" xfId="0" applyNumberFormat="1" applyFont="1" applyFill="1" applyBorder="1" applyAlignment="1" applyProtection="1">
      <alignment horizontal="left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176" fontId="12" fillId="0" borderId="8" xfId="0" applyNumberFormat="1" applyFont="1" applyBorder="1" applyAlignment="1" applyProtection="1">
      <alignment horizontal="right" vertical="center"/>
      <protection locked="0"/>
    </xf>
    <xf numFmtId="176" fontId="12" fillId="0" borderId="4" xfId="0" applyNumberFormat="1" applyFont="1" applyBorder="1" applyAlignment="1" applyProtection="1">
      <alignment horizontal="right" vertical="center"/>
      <protection locked="0"/>
    </xf>
    <xf numFmtId="49" fontId="28" fillId="2" borderId="23" xfId="0" applyNumberFormat="1" applyFont="1" applyFill="1" applyBorder="1" applyAlignment="1" applyProtection="1">
      <alignment horizontal="center" vertical="center" wrapText="1"/>
    </xf>
    <xf numFmtId="49" fontId="28" fillId="2" borderId="25" xfId="0" applyNumberFormat="1" applyFont="1" applyFill="1" applyBorder="1" applyAlignment="1" applyProtection="1">
      <alignment horizontal="center" vertical="center" wrapText="1"/>
    </xf>
    <xf numFmtId="49" fontId="28" fillId="2" borderId="6" xfId="0" applyNumberFormat="1" applyFont="1" applyFill="1" applyBorder="1" applyAlignment="1" applyProtection="1">
      <alignment horizontal="center" vertical="center" wrapText="1"/>
    </xf>
    <xf numFmtId="49" fontId="23" fillId="2" borderId="4" xfId="0" applyNumberFormat="1" applyFont="1" applyFill="1" applyBorder="1" applyAlignment="1" applyProtection="1">
      <alignment horizontal="center" vertical="center"/>
    </xf>
    <xf numFmtId="49" fontId="23" fillId="2" borderId="7" xfId="0" applyNumberFormat="1" applyFont="1" applyFill="1" applyBorder="1" applyAlignment="1" applyProtection="1">
      <alignment horizontal="left" vertical="center"/>
    </xf>
    <xf numFmtId="49" fontId="23" fillId="2" borderId="9" xfId="0" applyNumberFormat="1" applyFont="1" applyFill="1" applyBorder="1" applyAlignment="1" applyProtection="1">
      <alignment horizontal="left" vertical="center"/>
    </xf>
    <xf numFmtId="49" fontId="23" fillId="2" borderId="3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left" vertical="center"/>
    </xf>
    <xf numFmtId="49" fontId="28" fillId="2" borderId="9" xfId="0" applyNumberFormat="1" applyFont="1" applyFill="1" applyBorder="1" applyAlignment="1" applyProtection="1">
      <alignment horizontal="left" vertical="center"/>
    </xf>
    <xf numFmtId="49" fontId="28" fillId="2" borderId="3" xfId="0" applyNumberFormat="1" applyFont="1" applyFill="1" applyBorder="1" applyAlignment="1" applyProtection="1">
      <alignment horizontal="left" vertical="center"/>
    </xf>
    <xf numFmtId="49" fontId="28" fillId="2" borderId="4" xfId="0" applyNumberFormat="1" applyFont="1" applyFill="1" applyBorder="1" applyAlignment="1" applyProtection="1">
      <alignment horizontal="center" vertical="center" wrapText="1"/>
    </xf>
    <xf numFmtId="49" fontId="28" fillId="2" borderId="24" xfId="0" applyNumberFormat="1" applyFont="1" applyFill="1" applyBorder="1" applyAlignment="1" applyProtection="1">
      <alignment horizontal="center" vertical="center" wrapText="1"/>
    </xf>
    <xf numFmtId="49" fontId="23" fillId="2" borderId="5" xfId="0" applyNumberFormat="1" applyFont="1" applyFill="1" applyBorder="1" applyAlignment="1" applyProtection="1">
      <alignment horizontal="center" vertical="center"/>
    </xf>
    <xf numFmtId="0" fontId="33" fillId="4" borderId="10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</xf>
    <xf numFmtId="49" fontId="28" fillId="2" borderId="36" xfId="0" applyNumberFormat="1" applyFont="1" applyFill="1" applyBorder="1" applyAlignment="1" applyProtection="1">
      <alignment horizontal="center" vertical="center"/>
    </xf>
    <xf numFmtId="49" fontId="28" fillId="2" borderId="37" xfId="0" applyNumberFormat="1" applyFont="1" applyFill="1" applyBorder="1" applyAlignment="1" applyProtection="1">
      <alignment horizontal="center" vertical="center"/>
    </xf>
    <xf numFmtId="49" fontId="28" fillId="2" borderId="24" xfId="0" applyNumberFormat="1" applyFont="1" applyFill="1" applyBorder="1" applyAlignment="1" applyProtection="1">
      <alignment horizontal="center" vertical="center"/>
    </xf>
    <xf numFmtId="49" fontId="28" fillId="2" borderId="38" xfId="0" applyNumberFormat="1" applyFont="1" applyFill="1" applyBorder="1" applyAlignment="1" applyProtection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49" fontId="28" fillId="2" borderId="5" xfId="0" applyNumberFormat="1" applyFont="1" applyFill="1" applyBorder="1" applyAlignment="1" applyProtection="1">
      <alignment horizontal="center" vertical="center"/>
    </xf>
    <xf numFmtId="49" fontId="28" fillId="0" borderId="39" xfId="0" applyNumberFormat="1" applyFont="1" applyBorder="1" applyAlignment="1" applyProtection="1">
      <alignment horizontal="left" vertical="center"/>
      <protection locked="0"/>
    </xf>
    <xf numFmtId="49" fontId="28" fillId="0" borderId="9" xfId="0" applyNumberFormat="1" applyFont="1" applyBorder="1" applyAlignment="1" applyProtection="1">
      <alignment horizontal="left" vertical="center"/>
      <protection locked="0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49" fontId="28" fillId="2" borderId="4" xfId="0" applyNumberFormat="1" applyFont="1" applyFill="1" applyBorder="1" applyAlignment="1" applyProtection="1">
      <alignment horizontal="center" vertical="center"/>
    </xf>
    <xf numFmtId="49" fontId="28" fillId="2" borderId="33" xfId="0" applyNumberFormat="1" applyFont="1" applyFill="1" applyBorder="1" applyAlignment="1" applyProtection="1">
      <alignment horizontal="center" vertical="center" wrapText="1"/>
    </xf>
    <xf numFmtId="49" fontId="28" fillId="2" borderId="34" xfId="0" applyNumberFormat="1" applyFont="1" applyFill="1" applyBorder="1" applyAlignment="1" applyProtection="1">
      <alignment horizontal="center" vertical="center"/>
    </xf>
    <xf numFmtId="49" fontId="12" fillId="0" borderId="9" xfId="0" applyNumberFormat="1" applyFont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/>
    </xf>
    <xf numFmtId="49" fontId="12" fillId="2" borderId="6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49" fontId="12" fillId="2" borderId="7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28" fillId="0" borderId="27" xfId="0" applyNumberFormat="1" applyFont="1" applyBorder="1" applyAlignment="1" applyProtection="1">
      <alignment horizontal="left" vertical="center"/>
    </xf>
    <xf numFmtId="49" fontId="28" fillId="0" borderId="28" xfId="0" applyNumberFormat="1" applyFont="1" applyBorder="1" applyAlignment="1" applyProtection="1">
      <alignment horizontal="left" vertical="center"/>
    </xf>
    <xf numFmtId="176" fontId="28" fillId="3" borderId="7" xfId="0" applyNumberFormat="1" applyFont="1" applyFill="1" applyBorder="1" applyAlignment="1" applyProtection="1">
      <alignment horizontal="right" vertical="center"/>
    </xf>
    <xf numFmtId="176" fontId="28" fillId="3" borderId="3" xfId="0" applyNumberFormat="1" applyFont="1" applyFill="1" applyBorder="1" applyAlignment="1" applyProtection="1">
      <alignment horizontal="right" vertical="center"/>
    </xf>
    <xf numFmtId="49" fontId="23" fillId="2" borderId="7" xfId="0" applyNumberFormat="1" applyFont="1" applyFill="1" applyBorder="1" applyAlignment="1" applyProtection="1">
      <alignment horizontal="center" vertical="center"/>
    </xf>
    <xf numFmtId="49" fontId="23" fillId="2" borderId="3" xfId="0" applyNumberFormat="1" applyFont="1" applyFill="1" applyBorder="1" applyAlignment="1" applyProtection="1">
      <alignment horizontal="center" vertical="center"/>
    </xf>
    <xf numFmtId="49" fontId="23" fillId="0" borderId="27" xfId="0" applyNumberFormat="1" applyFont="1" applyBorder="1" applyAlignment="1" applyProtection="1">
      <alignment horizontal="left" vertical="center"/>
    </xf>
    <xf numFmtId="49" fontId="23" fillId="0" borderId="28" xfId="0" applyNumberFormat="1" applyFont="1" applyBorder="1" applyAlignment="1" applyProtection="1">
      <alignment horizontal="left" vertical="center"/>
    </xf>
    <xf numFmtId="176" fontId="23" fillId="3" borderId="7" xfId="0" applyNumberFormat="1" applyFont="1" applyFill="1" applyBorder="1" applyAlignment="1" applyProtection="1">
      <alignment horizontal="right" vertical="center"/>
    </xf>
    <xf numFmtId="176" fontId="23" fillId="3" borderId="3" xfId="0" applyNumberFormat="1" applyFont="1" applyFill="1" applyBorder="1" applyAlignment="1" applyProtection="1">
      <alignment horizontal="right" vertical="center"/>
    </xf>
    <xf numFmtId="49" fontId="27" fillId="2" borderId="23" xfId="0" applyNumberFormat="1" applyFont="1" applyFill="1" applyBorder="1" applyAlignment="1" applyProtection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28" fillId="7" borderId="7" xfId="0" applyNumberFormat="1" applyFont="1" applyFill="1" applyBorder="1" applyAlignment="1" applyProtection="1">
      <alignment horizontal="left" vertical="center"/>
      <protection locked="0"/>
    </xf>
    <xf numFmtId="49" fontId="28" fillId="7" borderId="3" xfId="0" applyNumberFormat="1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Border="1" applyAlignment="1" applyProtection="1">
      <alignment horizontal="right" vertical="center"/>
      <protection locked="0"/>
    </xf>
    <xf numFmtId="176" fontId="28" fillId="0" borderId="3" xfId="0" applyNumberFormat="1" applyFont="1" applyBorder="1" applyAlignment="1" applyProtection="1">
      <alignment horizontal="right" vertical="center"/>
      <protection locked="0"/>
    </xf>
    <xf numFmtId="49" fontId="28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28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7" xfId="0" applyNumberFormat="1" applyFont="1" applyBorder="1" applyAlignment="1" applyProtection="1">
      <alignment horizontal="left" vertical="center"/>
      <protection locked="0"/>
    </xf>
    <xf numFmtId="49" fontId="28" fillId="0" borderId="7" xfId="0" applyNumberFormat="1" applyFont="1" applyBorder="1" applyAlignment="1" applyProtection="1">
      <alignment horizontal="left" vertical="center" wrapText="1"/>
      <protection locked="0"/>
    </xf>
    <xf numFmtId="49" fontId="28" fillId="0" borderId="3" xfId="0" applyNumberFormat="1" applyFont="1" applyBorder="1" applyAlignment="1" applyProtection="1">
      <alignment horizontal="left" vertical="center" wrapText="1"/>
      <protection locked="0"/>
    </xf>
    <xf numFmtId="0" fontId="26" fillId="2" borderId="23" xfId="0" applyFon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49" fontId="23" fillId="0" borderId="7" xfId="0" applyNumberFormat="1" applyFont="1" applyBorder="1" applyAlignment="1" applyProtection="1">
      <alignment horizontal="left" vertical="center"/>
      <protection locked="0"/>
    </xf>
    <xf numFmtId="49" fontId="23" fillId="0" borderId="3" xfId="0" applyNumberFormat="1" applyFont="1" applyBorder="1" applyAlignment="1" applyProtection="1">
      <alignment horizontal="left" vertical="center"/>
      <protection locked="0"/>
    </xf>
    <xf numFmtId="176" fontId="23" fillId="0" borderId="7" xfId="0" applyNumberFormat="1" applyFont="1" applyBorder="1" applyAlignment="1" applyProtection="1">
      <alignment horizontal="right" vertical="center"/>
      <protection locked="0"/>
    </xf>
    <xf numFmtId="176" fontId="23" fillId="0" borderId="3" xfId="0" applyNumberFormat="1" applyFont="1" applyBorder="1" applyAlignment="1" applyProtection="1">
      <alignment horizontal="right" vertical="center"/>
      <protection locked="0"/>
    </xf>
    <xf numFmtId="49" fontId="24" fillId="0" borderId="0" xfId="0" applyNumberFormat="1" applyFont="1" applyBorder="1" applyAlignment="1" applyProtection="1">
      <alignment horizontal="right" vertical="center"/>
      <protection locked="0"/>
    </xf>
    <xf numFmtId="49" fontId="25" fillId="0" borderId="0" xfId="0" applyNumberFormat="1" applyFont="1" applyBorder="1" applyAlignment="1" applyProtection="1">
      <alignment horizontal="right" vertical="center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 applyProtection="1">
      <alignment horizontal="center" vertical="center" wrapText="1"/>
    </xf>
    <xf numFmtId="176" fontId="17" fillId="4" borderId="11" xfId="5" applyNumberFormat="1" applyFont="1" applyFill="1" applyBorder="1" applyAlignment="1">
      <alignment horizontal="center" vertical="center"/>
    </xf>
    <xf numFmtId="176" fontId="17" fillId="4" borderId="12" xfId="5" applyNumberFormat="1" applyFont="1" applyFill="1" applyBorder="1" applyAlignment="1">
      <alignment horizontal="center" vertical="center"/>
    </xf>
    <xf numFmtId="49" fontId="12" fillId="0" borderId="7" xfId="3" applyNumberFormat="1" applyFont="1" applyBorder="1" applyAlignment="1" applyProtection="1">
      <alignment horizontal="left" vertical="center"/>
    </xf>
    <xf numFmtId="49" fontId="12" fillId="0" borderId="3" xfId="3" applyNumberFormat="1" applyFont="1" applyBorder="1" applyAlignment="1" applyProtection="1">
      <alignment horizontal="left" vertical="center"/>
    </xf>
    <xf numFmtId="49" fontId="12" fillId="2" borderId="7" xfId="2" applyNumberFormat="1" applyFont="1" applyFill="1" applyBorder="1" applyAlignment="1" applyProtection="1">
      <alignment horizontal="center" vertical="center"/>
    </xf>
    <xf numFmtId="49" fontId="12" fillId="2" borderId="3" xfId="2" applyNumberFormat="1" applyFont="1" applyFill="1" applyBorder="1" applyAlignment="1" applyProtection="1">
      <alignment horizontal="center" vertical="center"/>
    </xf>
    <xf numFmtId="49" fontId="12" fillId="2" borderId="6" xfId="2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Border="1" applyAlignment="1" applyProtection="1">
      <alignment vertical="center" wrapText="1"/>
    </xf>
    <xf numFmtId="49" fontId="12" fillId="0" borderId="4" xfId="0" applyNumberFormat="1" applyFont="1" applyBorder="1" applyAlignment="1" applyProtection="1">
      <alignment vertical="center" wrapText="1"/>
    </xf>
    <xf numFmtId="49" fontId="12" fillId="2" borderId="8" xfId="2" applyNumberFormat="1" applyFont="1" applyFill="1" applyBorder="1" applyAlignment="1" applyProtection="1">
      <alignment horizontal="center" vertical="center" wrapText="1"/>
    </xf>
    <xf numFmtId="49" fontId="12" fillId="2" borderId="8" xfId="2" applyNumberFormat="1" applyFont="1" applyFill="1" applyBorder="1" applyAlignment="1" applyProtection="1">
      <alignment horizontal="center" vertical="center"/>
    </xf>
    <xf numFmtId="49" fontId="12" fillId="2" borderId="4" xfId="2" applyNumberFormat="1" applyFont="1" applyFill="1" applyBorder="1" applyAlignment="1" applyProtection="1">
      <alignment horizontal="center" vertical="center"/>
    </xf>
    <xf numFmtId="49" fontId="11" fillId="0" borderId="7" xfId="2" applyNumberFormat="1" applyFont="1" applyBorder="1" applyAlignment="1" applyProtection="1">
      <alignment horizontal="left" vertical="center"/>
      <protection locked="0"/>
    </xf>
    <xf numFmtId="49" fontId="11" fillId="0" borderId="3" xfId="2" applyNumberFormat="1" applyFont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 wrapText="1"/>
    </xf>
    <xf numFmtId="0" fontId="12" fillId="0" borderId="3" xfId="2" applyFont="1" applyFill="1" applyBorder="1" applyAlignment="1" applyProtection="1">
      <alignment horizontal="left" vertical="center" wrapText="1"/>
    </xf>
    <xf numFmtId="49" fontId="37" fillId="2" borderId="8" xfId="2" applyNumberFormat="1" applyFont="1" applyFill="1" applyBorder="1" applyAlignment="1" applyProtection="1">
      <alignment horizontal="center" vertical="center"/>
      <protection locked="0"/>
    </xf>
    <xf numFmtId="49" fontId="37" fillId="2" borderId="4" xfId="2" applyNumberFormat="1" applyFont="1" applyFill="1" applyBorder="1" applyAlignment="1" applyProtection="1">
      <alignment horizontal="center" vertical="center"/>
      <protection locked="0"/>
    </xf>
    <xf numFmtId="49" fontId="12" fillId="2" borderId="9" xfId="2" applyNumberFormat="1" applyFont="1" applyFill="1" applyBorder="1" applyAlignment="1" applyProtection="1">
      <alignment horizontal="center" vertical="center"/>
    </xf>
    <xf numFmtId="38" fontId="25" fillId="4" borderId="0" xfId="1" applyFont="1" applyFill="1" applyAlignment="1" applyProtection="1">
      <alignment horizontal="left" vertical="center" wrapText="1"/>
    </xf>
    <xf numFmtId="49" fontId="2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2" xfId="12" xr:uid="{A767C9D4-F916-4217-BE79-ED741F719FDA}"/>
    <cellStyle name="桁区切り 3 2" xfId="7" xr:uid="{A05EE5A8-540D-4AE6-B6DF-0FD9C6F435EC}"/>
    <cellStyle name="桁区切り 3 3" xfId="5" xr:uid="{DFBA1887-6A83-4C44-B948-089F8A45CFF0}"/>
    <cellStyle name="標準" xfId="0" builtinId="0"/>
    <cellStyle name="標準 10 2" xfId="4" xr:uid="{8377E931-2FE7-46FE-89E8-6C77F6260A4C}"/>
    <cellStyle name="標準 2" xfId="3" xr:uid="{EC2B7444-A462-41AF-BEE5-AE63C24970CB}"/>
    <cellStyle name="標準 2 2" xfId="11" xr:uid="{1C8DBD63-2174-4516-8900-072FD58F8CC5}"/>
    <cellStyle name="標準 3" xfId="10" xr:uid="{6BD26769-D54A-4EFF-BC87-F71FD3448009}"/>
    <cellStyle name="標準 3 3" xfId="8" xr:uid="{640A138E-8CB1-4BA3-85E1-32254234D786}"/>
    <cellStyle name="標準 4 2" xfId="13" xr:uid="{D4688B77-A566-4396-8736-99D02673CD92}"/>
    <cellStyle name="標準 5 2" xfId="6" xr:uid="{6E129836-91BE-4F8C-80AF-AD37CF396CAA}"/>
    <cellStyle name="標準 7" xfId="9" xr:uid="{BFB0F390-5013-485E-978B-23BF39E36AE3}"/>
    <cellStyle name="標準_附属明細表PL・NW・WS　20060423修正版" xfId="2" xr:uid="{F7814EBC-F0B8-4ABA-B954-48B1CED82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E137-6091-438A-B602-E91880775AFB}">
  <sheetPr>
    <pageSetUpPr fitToPage="1"/>
  </sheetPr>
  <dimension ref="A1:H27"/>
  <sheetViews>
    <sheetView zoomScaleNormal="100" workbookViewId="0">
      <selection activeCell="C8" sqref="C8"/>
    </sheetView>
  </sheetViews>
  <sheetFormatPr defaultColWidth="8.8984375" defaultRowHeight="10.8"/>
  <cols>
    <col min="1" max="1" width="30.8984375" style="116" customWidth="1"/>
    <col min="2" max="8" width="15.8984375" style="116" customWidth="1"/>
    <col min="9" max="16384" width="8.8984375" style="116"/>
  </cols>
  <sheetData>
    <row r="1" spans="1:8" s="115" customFormat="1" ht="21">
      <c r="A1" s="167" t="s">
        <v>292</v>
      </c>
    </row>
    <row r="2" spans="1:8" s="115" customFormat="1" ht="21">
      <c r="A2" s="167" t="s">
        <v>293</v>
      </c>
    </row>
    <row r="3" spans="1:8" s="115" customFormat="1" ht="21">
      <c r="A3" s="166" t="s">
        <v>294</v>
      </c>
    </row>
    <row r="4" spans="1:8" ht="21">
      <c r="A4" s="166" t="s">
        <v>295</v>
      </c>
      <c r="B4" s="115"/>
      <c r="C4" s="115"/>
      <c r="D4" s="115"/>
      <c r="E4" s="115"/>
      <c r="F4" s="115"/>
      <c r="G4" s="115"/>
      <c r="H4" s="115"/>
    </row>
    <row r="5" spans="1:8" ht="13.2">
      <c r="A5" s="117" t="s">
        <v>0</v>
      </c>
      <c r="B5" s="117"/>
      <c r="C5" s="117"/>
      <c r="D5" s="117"/>
      <c r="E5" s="117"/>
      <c r="F5" s="117"/>
      <c r="G5" s="117"/>
      <c r="H5" s="118" t="s">
        <v>296</v>
      </c>
    </row>
    <row r="6" spans="1:8" ht="13.2">
      <c r="A6" s="117" t="s">
        <v>282</v>
      </c>
      <c r="B6" s="117"/>
      <c r="C6" s="117"/>
      <c r="D6" s="117"/>
      <c r="E6" s="117"/>
      <c r="F6" s="117"/>
      <c r="G6" s="117"/>
      <c r="H6" s="117"/>
    </row>
    <row r="7" spans="1:8" ht="13.2">
      <c r="A7" s="117"/>
      <c r="B7" s="117"/>
      <c r="C7" s="117"/>
      <c r="D7" s="117"/>
      <c r="E7" s="117"/>
      <c r="F7" s="117"/>
      <c r="G7" s="117"/>
      <c r="H7" s="118" t="s">
        <v>4</v>
      </c>
    </row>
    <row r="8" spans="1:8" ht="32.4">
      <c r="A8" s="119" t="s">
        <v>5</v>
      </c>
      <c r="B8" s="120" t="s">
        <v>275</v>
      </c>
      <c r="C8" s="120" t="s">
        <v>276</v>
      </c>
      <c r="D8" s="120" t="s">
        <v>277</v>
      </c>
      <c r="E8" s="120" t="s">
        <v>278</v>
      </c>
      <c r="F8" s="120" t="s">
        <v>279</v>
      </c>
      <c r="G8" s="120" t="s">
        <v>280</v>
      </c>
      <c r="H8" s="120" t="s">
        <v>281</v>
      </c>
    </row>
    <row r="9" spans="1:8">
      <c r="A9" s="121" t="s">
        <v>263</v>
      </c>
      <c r="B9" s="122">
        <v>384352799</v>
      </c>
      <c r="C9" s="122">
        <v>9572087</v>
      </c>
      <c r="D9" s="122">
        <v>2040767</v>
      </c>
      <c r="E9" s="122">
        <v>391884119</v>
      </c>
      <c r="F9" s="122">
        <v>133886921</v>
      </c>
      <c r="G9" s="122">
        <v>4347281</v>
      </c>
      <c r="H9" s="122">
        <v>257997198</v>
      </c>
    </row>
    <row r="10" spans="1:8">
      <c r="A10" s="121" t="s">
        <v>264</v>
      </c>
      <c r="B10" s="122">
        <v>170877646</v>
      </c>
      <c r="C10" s="122">
        <v>613953</v>
      </c>
      <c r="D10" s="122">
        <v>131940</v>
      </c>
      <c r="E10" s="122">
        <v>171359658</v>
      </c>
      <c r="F10" s="122" t="s">
        <v>266</v>
      </c>
      <c r="G10" s="122" t="s">
        <v>266</v>
      </c>
      <c r="H10" s="122">
        <v>171359658</v>
      </c>
    </row>
    <row r="11" spans="1:8">
      <c r="A11" s="121" t="s">
        <v>265</v>
      </c>
      <c r="B11" s="122" t="s">
        <v>266</v>
      </c>
      <c r="C11" s="122" t="s">
        <v>266</v>
      </c>
      <c r="D11" s="122" t="s">
        <v>266</v>
      </c>
      <c r="E11" s="122" t="s">
        <v>266</v>
      </c>
      <c r="F11" s="122" t="s">
        <v>266</v>
      </c>
      <c r="G11" s="122" t="s">
        <v>266</v>
      </c>
      <c r="H11" s="122" t="s">
        <v>266</v>
      </c>
    </row>
    <row r="12" spans="1:8">
      <c r="A12" s="121" t="s">
        <v>267</v>
      </c>
      <c r="B12" s="122">
        <v>184777275</v>
      </c>
      <c r="C12" s="122">
        <v>6257922</v>
      </c>
      <c r="D12" s="122">
        <v>1556</v>
      </c>
      <c r="E12" s="122">
        <v>191033641</v>
      </c>
      <c r="F12" s="122">
        <v>120602635</v>
      </c>
      <c r="G12" s="122">
        <v>3572820</v>
      </c>
      <c r="H12" s="122">
        <v>70431006</v>
      </c>
    </row>
    <row r="13" spans="1:8">
      <c r="A13" s="121" t="s">
        <v>268</v>
      </c>
      <c r="B13" s="122">
        <v>28289922</v>
      </c>
      <c r="C13" s="122">
        <v>11241</v>
      </c>
      <c r="D13" s="122">
        <v>23320</v>
      </c>
      <c r="E13" s="122">
        <v>28277843</v>
      </c>
      <c r="F13" s="122">
        <v>13284286</v>
      </c>
      <c r="G13" s="122">
        <v>774461</v>
      </c>
      <c r="H13" s="122">
        <v>14993557</v>
      </c>
    </row>
    <row r="14" spans="1:8">
      <c r="A14" s="121" t="s">
        <v>269</v>
      </c>
      <c r="B14" s="122" t="s">
        <v>266</v>
      </c>
      <c r="C14" s="122" t="s">
        <v>266</v>
      </c>
      <c r="D14" s="122" t="s">
        <v>266</v>
      </c>
      <c r="E14" s="122" t="s">
        <v>266</v>
      </c>
      <c r="F14" s="122" t="s">
        <v>266</v>
      </c>
      <c r="G14" s="122" t="s">
        <v>266</v>
      </c>
      <c r="H14" s="122" t="s">
        <v>266</v>
      </c>
    </row>
    <row r="15" spans="1:8">
      <c r="A15" s="121" t="s">
        <v>270</v>
      </c>
      <c r="B15" s="122" t="s">
        <v>266</v>
      </c>
      <c r="C15" s="122" t="s">
        <v>266</v>
      </c>
      <c r="D15" s="122" t="s">
        <v>266</v>
      </c>
      <c r="E15" s="122" t="s">
        <v>266</v>
      </c>
      <c r="F15" s="122" t="s">
        <v>266</v>
      </c>
      <c r="G15" s="122" t="s">
        <v>266</v>
      </c>
      <c r="H15" s="122" t="s">
        <v>266</v>
      </c>
    </row>
    <row r="16" spans="1:8">
      <c r="A16" s="121" t="s">
        <v>271</v>
      </c>
      <c r="B16" s="122" t="s">
        <v>266</v>
      </c>
      <c r="C16" s="122" t="s">
        <v>266</v>
      </c>
      <c r="D16" s="122" t="s">
        <v>266</v>
      </c>
      <c r="E16" s="122" t="s">
        <v>266</v>
      </c>
      <c r="F16" s="122" t="s">
        <v>266</v>
      </c>
      <c r="G16" s="122" t="s">
        <v>266</v>
      </c>
      <c r="H16" s="122" t="s">
        <v>266</v>
      </c>
    </row>
    <row r="17" spans="1:8">
      <c r="A17" s="121" t="s">
        <v>297</v>
      </c>
      <c r="B17" s="122" t="s">
        <v>266</v>
      </c>
      <c r="C17" s="122" t="s">
        <v>266</v>
      </c>
      <c r="D17" s="122" t="s">
        <v>266</v>
      </c>
      <c r="E17" s="122" t="s">
        <v>266</v>
      </c>
      <c r="F17" s="122" t="s">
        <v>266</v>
      </c>
      <c r="G17" s="122" t="s">
        <v>266</v>
      </c>
      <c r="H17" s="122" t="s">
        <v>266</v>
      </c>
    </row>
    <row r="18" spans="1:8">
      <c r="A18" s="121" t="s">
        <v>272</v>
      </c>
      <c r="B18" s="122">
        <v>407957</v>
      </c>
      <c r="C18" s="122">
        <v>2688971</v>
      </c>
      <c r="D18" s="122">
        <v>1883951</v>
      </c>
      <c r="E18" s="122">
        <v>1212977</v>
      </c>
      <c r="F18" s="122" t="s">
        <v>266</v>
      </c>
      <c r="G18" s="122" t="s">
        <v>266</v>
      </c>
      <c r="H18" s="122">
        <v>1212977</v>
      </c>
    </row>
    <row r="19" spans="1:8">
      <c r="A19" s="121" t="s">
        <v>273</v>
      </c>
      <c r="B19" s="122">
        <v>259983390</v>
      </c>
      <c r="C19" s="122">
        <v>3729334</v>
      </c>
      <c r="D19" s="122">
        <v>810942</v>
      </c>
      <c r="E19" s="122">
        <v>262901781</v>
      </c>
      <c r="F19" s="122">
        <v>92754888</v>
      </c>
      <c r="G19" s="122">
        <v>3796663</v>
      </c>
      <c r="H19" s="122">
        <v>170146894</v>
      </c>
    </row>
    <row r="20" spans="1:8">
      <c r="A20" s="121" t="s">
        <v>264</v>
      </c>
      <c r="B20" s="122">
        <v>86324569</v>
      </c>
      <c r="C20" s="122">
        <v>288614</v>
      </c>
      <c r="D20" s="122">
        <v>0</v>
      </c>
      <c r="E20" s="122">
        <v>86613183</v>
      </c>
      <c r="F20" s="122" t="s">
        <v>266</v>
      </c>
      <c r="G20" s="122" t="s">
        <v>266</v>
      </c>
      <c r="H20" s="122">
        <v>86613183</v>
      </c>
    </row>
    <row r="21" spans="1:8">
      <c r="A21" s="121" t="s">
        <v>267</v>
      </c>
      <c r="B21" s="122">
        <v>196463</v>
      </c>
      <c r="C21" s="122" t="s">
        <v>266</v>
      </c>
      <c r="D21" s="122" t="s">
        <v>266</v>
      </c>
      <c r="E21" s="122">
        <v>196463</v>
      </c>
      <c r="F21" s="122">
        <v>139491</v>
      </c>
      <c r="G21" s="122">
        <v>3501</v>
      </c>
      <c r="H21" s="122">
        <v>56972</v>
      </c>
    </row>
    <row r="22" spans="1:8">
      <c r="A22" s="121" t="s">
        <v>298</v>
      </c>
      <c r="B22" s="122">
        <v>171252571</v>
      </c>
      <c r="C22" s="122">
        <v>1809846</v>
      </c>
      <c r="D22" s="122">
        <v>244201</v>
      </c>
      <c r="E22" s="122">
        <v>172818217</v>
      </c>
      <c r="F22" s="122">
        <v>92615397</v>
      </c>
      <c r="G22" s="122">
        <v>3793163</v>
      </c>
      <c r="H22" s="122">
        <v>80202820</v>
      </c>
    </row>
    <row r="23" spans="1:8">
      <c r="A23" s="121" t="s">
        <v>272</v>
      </c>
      <c r="B23" s="190">
        <v>2209786</v>
      </c>
      <c r="C23" s="190">
        <v>1630873</v>
      </c>
      <c r="D23" s="190">
        <v>566742</v>
      </c>
      <c r="E23" s="190">
        <v>3273918</v>
      </c>
      <c r="F23" s="190" t="s">
        <v>266</v>
      </c>
      <c r="G23" s="190" t="s">
        <v>266</v>
      </c>
      <c r="H23" s="190">
        <v>3273918</v>
      </c>
    </row>
    <row r="24" spans="1:8">
      <c r="A24" s="121" t="s">
        <v>274</v>
      </c>
      <c r="B24" s="190">
        <v>4708754</v>
      </c>
      <c r="C24" s="190">
        <v>346945</v>
      </c>
      <c r="D24" s="190">
        <v>168442</v>
      </c>
      <c r="E24" s="190">
        <v>4985397</v>
      </c>
      <c r="F24" s="190">
        <v>3759544</v>
      </c>
      <c r="G24" s="190">
        <v>564765</v>
      </c>
      <c r="H24" s="190">
        <v>1225853</v>
      </c>
    </row>
    <row r="25" spans="1:8">
      <c r="A25" s="121" t="s">
        <v>3</v>
      </c>
      <c r="B25" s="215">
        <v>649044943</v>
      </c>
      <c r="C25" s="215">
        <v>13648365</v>
      </c>
      <c r="D25" s="215">
        <v>3020151</v>
      </c>
      <c r="E25" s="215">
        <v>659771297</v>
      </c>
      <c r="F25" s="215">
        <v>230401353</v>
      </c>
      <c r="G25" s="215">
        <v>8708709</v>
      </c>
      <c r="H25" s="215">
        <v>429369944</v>
      </c>
    </row>
    <row r="26" spans="1:8">
      <c r="B26" s="2"/>
      <c r="C26" s="2"/>
      <c r="D26" s="2"/>
      <c r="E26" s="2"/>
      <c r="F26" s="2"/>
      <c r="G26" s="2"/>
      <c r="H26" s="2"/>
    </row>
    <row r="27" spans="1:8">
      <c r="A27" s="116" t="s">
        <v>299</v>
      </c>
    </row>
  </sheetData>
  <phoneticPr fontId="6"/>
  <pageMargins left="0.39370078740157483" right="0.39370078740157483" top="0.78740157480314965" bottom="0.39370078740157483" header="0.19685039370078741" footer="0.19685039370078741"/>
  <pageSetup paperSize="9" scale="9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3525-54DD-4AEF-80C9-C7B4E15D478F}">
  <sheetPr>
    <pageSetUpPr fitToPage="1"/>
  </sheetPr>
  <dimension ref="B1:I19"/>
  <sheetViews>
    <sheetView view="pageBreakPreview" zoomScaleNormal="100" zoomScaleSheetLayoutView="100" workbookViewId="0"/>
  </sheetViews>
  <sheetFormatPr defaultColWidth="9" defaultRowHeight="14.4"/>
  <cols>
    <col min="1" max="1" width="5.09765625" style="5" customWidth="1"/>
    <col min="2" max="7" width="16.59765625" style="5" customWidth="1"/>
    <col min="8" max="8" width="0.8984375" style="5" customWidth="1"/>
    <col min="9" max="9" width="9.3984375" style="5" customWidth="1"/>
    <col min="10" max="16384" width="9" style="5"/>
  </cols>
  <sheetData>
    <row r="1" spans="2:9" ht="13.5" customHeight="1">
      <c r="G1" s="135"/>
    </row>
    <row r="2" spans="2:9" ht="24.75" customHeight="1">
      <c r="B2" s="164" t="s">
        <v>134</v>
      </c>
      <c r="G2" s="136"/>
    </row>
    <row r="3" spans="2:9">
      <c r="B3" s="133" t="s">
        <v>0</v>
      </c>
      <c r="C3" s="133"/>
      <c r="D3" s="133"/>
      <c r="E3" s="133"/>
      <c r="F3" s="133"/>
      <c r="G3" s="134" t="s">
        <v>318</v>
      </c>
      <c r="H3" s="133"/>
      <c r="I3" s="134"/>
    </row>
    <row r="4" spans="2:9">
      <c r="B4" s="133" t="s">
        <v>282</v>
      </c>
      <c r="C4" s="133"/>
      <c r="D4" s="133"/>
      <c r="E4" s="133"/>
      <c r="F4" s="133"/>
      <c r="G4" s="133"/>
      <c r="H4" s="133"/>
      <c r="I4" s="133"/>
    </row>
    <row r="5" spans="2:9" ht="15.75" customHeight="1">
      <c r="B5" s="130"/>
      <c r="G5" s="118" t="s">
        <v>8</v>
      </c>
    </row>
    <row r="6" spans="2:9" s="58" customFormat="1" ht="12">
      <c r="B6" s="262" t="s">
        <v>9</v>
      </c>
      <c r="C6" s="262" t="s">
        <v>118</v>
      </c>
      <c r="D6" s="262" t="s">
        <v>119</v>
      </c>
      <c r="E6" s="264" t="s">
        <v>120</v>
      </c>
      <c r="F6" s="265"/>
      <c r="G6" s="262" t="s">
        <v>121</v>
      </c>
      <c r="H6" s="137"/>
      <c r="I6" s="137"/>
    </row>
    <row r="7" spans="2:9" s="58" customFormat="1" ht="12">
      <c r="B7" s="263"/>
      <c r="C7" s="263"/>
      <c r="D7" s="263"/>
      <c r="E7" s="6" t="s">
        <v>122</v>
      </c>
      <c r="F7" s="6" t="s">
        <v>16</v>
      </c>
      <c r="G7" s="263"/>
      <c r="H7" s="137"/>
      <c r="I7" s="137"/>
    </row>
    <row r="8" spans="2:9" s="58" customFormat="1" ht="21.9" customHeight="1">
      <c r="B8" s="216" t="s">
        <v>123</v>
      </c>
      <c r="C8" s="217"/>
      <c r="D8" s="217"/>
      <c r="E8" s="217"/>
      <c r="F8" s="217"/>
      <c r="G8" s="218"/>
      <c r="H8" s="137"/>
      <c r="I8" s="137"/>
    </row>
    <row r="9" spans="2:9" s="58" customFormat="1" ht="21.9" customHeight="1">
      <c r="B9" s="59" t="s">
        <v>124</v>
      </c>
      <c r="C9" s="60">
        <v>0</v>
      </c>
      <c r="D9" s="60"/>
      <c r="E9" s="60">
        <v>0</v>
      </c>
      <c r="F9" s="60">
        <v>0</v>
      </c>
      <c r="G9" s="7">
        <f>IFERROR(C9+D9-E9-F9,"")</f>
        <v>0</v>
      </c>
      <c r="H9" s="137"/>
      <c r="I9" s="137"/>
    </row>
    <row r="10" spans="2:9" s="58" customFormat="1" ht="21.9" customHeight="1">
      <c r="B10" s="59" t="s">
        <v>125</v>
      </c>
      <c r="C10" s="60">
        <v>-112538</v>
      </c>
      <c r="D10" s="60">
        <v>-70709</v>
      </c>
      <c r="E10" s="60">
        <v>-89320</v>
      </c>
      <c r="F10" s="60">
        <v>0</v>
      </c>
      <c r="G10" s="7">
        <f>IFERROR(C10+D10-E10-F10,"")</f>
        <v>-93927</v>
      </c>
      <c r="H10" s="137"/>
      <c r="I10" s="137"/>
    </row>
    <row r="11" spans="2:9" s="58" customFormat="1" ht="21.9" customHeight="1">
      <c r="B11" s="216" t="s">
        <v>126</v>
      </c>
      <c r="C11" s="260"/>
      <c r="D11" s="260"/>
      <c r="E11" s="260"/>
      <c r="F11" s="260"/>
      <c r="G11" s="261"/>
      <c r="H11" s="137"/>
      <c r="I11" s="137"/>
    </row>
    <row r="12" spans="2:9" s="58" customFormat="1" ht="21.9" customHeight="1">
      <c r="B12" s="59" t="s">
        <v>125</v>
      </c>
      <c r="C12" s="60">
        <v>-39971</v>
      </c>
      <c r="D12" s="60"/>
      <c r="E12" s="60">
        <v>-2441</v>
      </c>
      <c r="F12" s="60">
        <v>0</v>
      </c>
      <c r="G12" s="7">
        <f>IFERROR(C12+D12-E12-F12,"")</f>
        <v>-37530</v>
      </c>
      <c r="H12" s="137"/>
      <c r="I12" s="137"/>
    </row>
    <row r="13" spans="2:9" s="58" customFormat="1" ht="21.9" customHeight="1">
      <c r="B13" s="216" t="s">
        <v>127</v>
      </c>
      <c r="C13" s="260"/>
      <c r="D13" s="260"/>
      <c r="E13" s="260"/>
      <c r="F13" s="260"/>
      <c r="G13" s="261"/>
      <c r="H13" s="137"/>
      <c r="I13" s="137"/>
    </row>
    <row r="14" spans="2:9" s="58" customFormat="1" ht="21.9" customHeight="1">
      <c r="B14" s="59" t="s">
        <v>128</v>
      </c>
      <c r="C14" s="60">
        <v>7098823</v>
      </c>
      <c r="D14" s="60">
        <v>177872</v>
      </c>
      <c r="E14" s="60">
        <v>0</v>
      </c>
      <c r="F14" s="60">
        <v>0</v>
      </c>
      <c r="G14" s="7">
        <f>IFERROR(C14+D14-E14-F14,"")</f>
        <v>7276695</v>
      </c>
      <c r="H14" s="137"/>
      <c r="I14" s="137"/>
    </row>
    <row r="15" spans="2:9" s="58" customFormat="1" ht="21.9" customHeight="1">
      <c r="B15" s="59" t="s">
        <v>129</v>
      </c>
      <c r="C15" s="60">
        <v>4249</v>
      </c>
      <c r="D15" s="60">
        <v>0</v>
      </c>
      <c r="E15" s="60">
        <v>0</v>
      </c>
      <c r="F15" s="60">
        <v>0</v>
      </c>
      <c r="G15" s="7">
        <f>IFERROR(C15+D15-E15-F15,"")</f>
        <v>4249</v>
      </c>
      <c r="H15" s="137"/>
      <c r="I15" s="137"/>
    </row>
    <row r="16" spans="2:9" s="58" customFormat="1" ht="21.9" customHeight="1">
      <c r="B16" s="216" t="s">
        <v>130</v>
      </c>
      <c r="C16" s="260"/>
      <c r="D16" s="260"/>
      <c r="E16" s="260"/>
      <c r="F16" s="260"/>
      <c r="G16" s="261"/>
      <c r="H16" s="137"/>
      <c r="I16" s="137"/>
    </row>
    <row r="17" spans="2:9" s="58" customFormat="1" ht="21.9" customHeight="1">
      <c r="B17" s="59" t="s">
        <v>131</v>
      </c>
      <c r="C17" s="60">
        <v>1348870</v>
      </c>
      <c r="D17" s="60">
        <v>1380617</v>
      </c>
      <c r="E17" s="60">
        <v>1348870</v>
      </c>
      <c r="F17" s="60">
        <v>0</v>
      </c>
      <c r="G17" s="7">
        <f>IFERROR(C17+D17-E17-F17,"")</f>
        <v>1380617</v>
      </c>
      <c r="H17" s="137"/>
      <c r="I17" s="137"/>
    </row>
    <row r="18" spans="2:9" s="58" customFormat="1" ht="21.9" customHeight="1">
      <c r="B18" s="61" t="s">
        <v>17</v>
      </c>
      <c r="C18" s="7">
        <f>IFERROR(SUM(C8:C17),"")</f>
        <v>8299433</v>
      </c>
      <c r="D18" s="7">
        <f t="shared" ref="D18:G18" si="0">IFERROR(SUM(D8:D17),"")</f>
        <v>1487780</v>
      </c>
      <c r="E18" s="7">
        <f t="shared" si="0"/>
        <v>1257109</v>
      </c>
      <c r="F18" s="7">
        <f t="shared" si="0"/>
        <v>0</v>
      </c>
      <c r="G18" s="7">
        <f t="shared" si="0"/>
        <v>8530104</v>
      </c>
      <c r="H18" s="137"/>
      <c r="I18" s="137"/>
    </row>
    <row r="19" spans="2:9" ht="5.25" customHeight="1"/>
  </sheetData>
  <mergeCells count="9">
    <mergeCell ref="B8:G8"/>
    <mergeCell ref="B11:G11"/>
    <mergeCell ref="B13:G13"/>
    <mergeCell ref="B16:G16"/>
    <mergeCell ref="B6:B7"/>
    <mergeCell ref="C6:C7"/>
    <mergeCell ref="D6:D7"/>
    <mergeCell ref="E6:F6"/>
    <mergeCell ref="G6:G7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CFA4-776C-4915-9D81-3B6FB8AF2F26}">
  <dimension ref="A1:K27"/>
  <sheetViews>
    <sheetView view="pageBreakPreview" zoomScaleNormal="100" zoomScaleSheetLayoutView="100" workbookViewId="0">
      <selection activeCell="G22" sqref="G22:H22"/>
    </sheetView>
  </sheetViews>
  <sheetFormatPr defaultColWidth="9" defaultRowHeight="14.4"/>
  <cols>
    <col min="1" max="1" width="3.59765625" style="5" customWidth="1"/>
    <col min="2" max="2" width="14.59765625" style="5" customWidth="1"/>
    <col min="3" max="3" width="5.59765625" style="5" customWidth="1"/>
    <col min="4" max="4" width="22.3984375" style="5" customWidth="1"/>
    <col min="5" max="5" width="8.09765625" style="5" customWidth="1"/>
    <col min="6" max="6" width="10.5" style="5" customWidth="1"/>
    <col min="7" max="7" width="6" style="5" customWidth="1"/>
    <col min="8" max="8" width="4.09765625" style="5" customWidth="1"/>
    <col min="9" max="9" width="8.09765625" style="5" customWidth="1"/>
    <col min="10" max="10" width="12.09765625" style="5" customWidth="1"/>
    <col min="11" max="11" width="1" style="5" customWidth="1"/>
    <col min="12" max="12" width="1.5" style="5" customWidth="1"/>
    <col min="13" max="16384" width="9" style="5"/>
  </cols>
  <sheetData>
    <row r="1" spans="1:11" ht="13.5" customHeight="1"/>
    <row r="2" spans="1:11" ht="24" customHeight="1">
      <c r="A2" s="38"/>
      <c r="B2" s="1" t="s">
        <v>132</v>
      </c>
      <c r="C2" s="38"/>
      <c r="D2" s="38"/>
      <c r="E2" s="38"/>
      <c r="F2" s="38"/>
      <c r="G2" s="38"/>
      <c r="H2" s="38"/>
      <c r="I2" s="38"/>
      <c r="J2" s="138"/>
      <c r="K2" s="38"/>
    </row>
    <row r="3" spans="1:11" ht="21">
      <c r="A3" s="38"/>
      <c r="B3" s="1" t="s">
        <v>133</v>
      </c>
      <c r="C3" s="39"/>
      <c r="D3" s="39"/>
      <c r="E3" s="38"/>
      <c r="F3" s="38"/>
      <c r="G3" s="38"/>
      <c r="H3" s="38"/>
      <c r="I3" s="301"/>
      <c r="J3" s="302"/>
      <c r="K3" s="38"/>
    </row>
    <row r="4" spans="1:11" ht="18" customHeight="1">
      <c r="A4" s="38"/>
      <c r="B4" s="133" t="s">
        <v>0</v>
      </c>
      <c r="C4" s="133"/>
      <c r="D4" s="133"/>
      <c r="E4" s="133"/>
      <c r="F4" s="133"/>
      <c r="G4" s="133"/>
      <c r="H4" s="133"/>
      <c r="I4" s="134"/>
      <c r="J4" s="134" t="s">
        <v>318</v>
      </c>
      <c r="K4" s="38"/>
    </row>
    <row r="5" spans="1:11" ht="18" customHeight="1">
      <c r="A5" s="38"/>
      <c r="B5" s="133" t="s">
        <v>282</v>
      </c>
      <c r="C5" s="133"/>
      <c r="D5" s="133"/>
      <c r="E5" s="133"/>
      <c r="F5" s="133"/>
      <c r="G5" s="133"/>
      <c r="H5" s="133"/>
      <c r="I5" s="133"/>
      <c r="J5" s="138"/>
      <c r="K5" s="38"/>
    </row>
    <row r="6" spans="1:11" ht="15" customHeight="1">
      <c r="A6" s="38"/>
      <c r="B6" s="131"/>
      <c r="C6" s="39"/>
      <c r="D6" s="39"/>
      <c r="E6" s="38"/>
      <c r="F6" s="38"/>
      <c r="G6" s="38"/>
      <c r="H6" s="38"/>
      <c r="I6" s="169"/>
      <c r="J6" s="169" t="s">
        <v>8</v>
      </c>
      <c r="K6" s="38"/>
    </row>
    <row r="7" spans="1:11" ht="16.2">
      <c r="A7" s="38"/>
      <c r="B7" s="303" t="s">
        <v>88</v>
      </c>
      <c r="C7" s="303"/>
      <c r="D7" s="178" t="s">
        <v>89</v>
      </c>
      <c r="E7" s="303" t="s">
        <v>90</v>
      </c>
      <c r="F7" s="303"/>
      <c r="G7" s="304" t="s">
        <v>91</v>
      </c>
      <c r="H7" s="303"/>
      <c r="I7" s="303" t="s">
        <v>92</v>
      </c>
      <c r="J7" s="303"/>
      <c r="K7" s="38"/>
    </row>
    <row r="8" spans="1:11" ht="16.2" hidden="1" customHeight="1">
      <c r="A8" s="38" t="s">
        <v>21</v>
      </c>
      <c r="B8" s="40"/>
      <c r="C8" s="41"/>
      <c r="D8" s="42"/>
      <c r="E8" s="43"/>
      <c r="F8" s="44"/>
      <c r="G8" s="45"/>
      <c r="H8" s="44"/>
      <c r="I8" s="43"/>
      <c r="J8" s="44"/>
      <c r="K8" s="38"/>
    </row>
    <row r="9" spans="1:11" ht="21.6" customHeight="1">
      <c r="A9" s="38"/>
      <c r="B9" s="291" t="s">
        <v>93</v>
      </c>
      <c r="C9" s="292"/>
      <c r="D9" s="46" t="s">
        <v>94</v>
      </c>
      <c r="E9" s="297"/>
      <c r="F9" s="298"/>
      <c r="G9" s="299"/>
      <c r="H9" s="300"/>
      <c r="I9" s="297"/>
      <c r="J9" s="298"/>
      <c r="K9" s="38"/>
    </row>
    <row r="10" spans="1:11" ht="16.2" hidden="1" customHeight="1">
      <c r="A10" s="38" t="s">
        <v>39</v>
      </c>
      <c r="B10" s="293"/>
      <c r="C10" s="294"/>
      <c r="D10" s="42"/>
      <c r="E10" s="43"/>
      <c r="F10" s="44"/>
      <c r="G10" s="47"/>
      <c r="H10" s="48"/>
      <c r="I10" s="43"/>
      <c r="J10" s="44"/>
      <c r="K10" s="38"/>
    </row>
    <row r="11" spans="1:11" ht="23.4" customHeight="1">
      <c r="A11" s="38"/>
      <c r="B11" s="295"/>
      <c r="C11" s="296"/>
      <c r="D11" s="49" t="s">
        <v>95</v>
      </c>
      <c r="E11" s="272"/>
      <c r="F11" s="273"/>
      <c r="G11" s="274">
        <f>IFERROR(SUM(G8:G10),"")</f>
        <v>0</v>
      </c>
      <c r="H11" s="275"/>
      <c r="I11" s="272"/>
      <c r="J11" s="273"/>
      <c r="K11" s="38"/>
    </row>
    <row r="12" spans="1:11" ht="16.2" hidden="1" customHeight="1">
      <c r="A12" s="38" t="s">
        <v>21</v>
      </c>
      <c r="B12" s="179"/>
      <c r="C12" s="180"/>
      <c r="D12" s="42"/>
      <c r="E12" s="43"/>
      <c r="F12" s="44"/>
      <c r="G12" s="47"/>
      <c r="H12" s="48"/>
      <c r="I12" s="43"/>
      <c r="J12" s="44"/>
      <c r="K12" s="38"/>
    </row>
    <row r="13" spans="1:11" ht="16.2" hidden="1" customHeight="1">
      <c r="A13" s="38"/>
      <c r="B13" s="276" t="s">
        <v>96</v>
      </c>
      <c r="C13" s="277"/>
      <c r="D13" s="50"/>
      <c r="E13" s="282"/>
      <c r="F13" s="283"/>
      <c r="G13" s="284"/>
      <c r="H13" s="285"/>
      <c r="I13" s="286"/>
      <c r="J13" s="287"/>
      <c r="K13" s="38"/>
    </row>
    <row r="14" spans="1:11" ht="16.2" customHeight="1">
      <c r="A14" s="38"/>
      <c r="B14" s="278"/>
      <c r="C14" s="279"/>
      <c r="D14" s="50" t="s">
        <v>97</v>
      </c>
      <c r="E14" s="288" t="s">
        <v>98</v>
      </c>
      <c r="F14" s="256"/>
      <c r="G14" s="284">
        <v>3899898</v>
      </c>
      <c r="H14" s="285"/>
      <c r="I14" s="289" t="s">
        <v>99</v>
      </c>
      <c r="J14" s="290"/>
      <c r="K14" s="38"/>
    </row>
    <row r="15" spans="1:11" ht="32.4" customHeight="1">
      <c r="A15" s="38"/>
      <c r="B15" s="278"/>
      <c r="C15" s="279"/>
      <c r="D15" s="51" t="s">
        <v>100</v>
      </c>
      <c r="E15" s="289" t="s">
        <v>101</v>
      </c>
      <c r="F15" s="290"/>
      <c r="G15" s="284">
        <v>3509666</v>
      </c>
      <c r="H15" s="285"/>
      <c r="I15" s="288" t="s">
        <v>102</v>
      </c>
      <c r="J15" s="256"/>
      <c r="K15" s="38"/>
    </row>
    <row r="16" spans="1:11" ht="16.2">
      <c r="A16" s="38"/>
      <c r="B16" s="278"/>
      <c r="C16" s="279"/>
      <c r="D16" s="51" t="s">
        <v>103</v>
      </c>
      <c r="E16" s="288" t="s">
        <v>104</v>
      </c>
      <c r="F16" s="256"/>
      <c r="G16" s="284">
        <v>2974059</v>
      </c>
      <c r="H16" s="285"/>
      <c r="I16" s="288" t="s">
        <v>105</v>
      </c>
      <c r="J16" s="256"/>
      <c r="K16" s="38"/>
    </row>
    <row r="17" spans="1:11" ht="32.4">
      <c r="A17" s="38"/>
      <c r="B17" s="278"/>
      <c r="C17" s="279"/>
      <c r="D17" s="51" t="s">
        <v>106</v>
      </c>
      <c r="E17" s="288" t="s">
        <v>104</v>
      </c>
      <c r="F17" s="256"/>
      <c r="G17" s="284">
        <v>2463355</v>
      </c>
      <c r="H17" s="285"/>
      <c r="I17" s="288" t="s">
        <v>107</v>
      </c>
      <c r="J17" s="256"/>
      <c r="K17" s="38"/>
    </row>
    <row r="18" spans="1:11" ht="16.2">
      <c r="A18" s="38"/>
      <c r="B18" s="278"/>
      <c r="C18" s="279"/>
      <c r="D18" s="50" t="s">
        <v>108</v>
      </c>
      <c r="E18" s="183" t="s">
        <v>109</v>
      </c>
      <c r="F18" s="177"/>
      <c r="G18" s="284">
        <v>2349610</v>
      </c>
      <c r="H18" s="285"/>
      <c r="I18" s="183" t="s">
        <v>110</v>
      </c>
      <c r="J18" s="177"/>
      <c r="K18" s="38"/>
    </row>
    <row r="19" spans="1:11" ht="16.2" customHeight="1">
      <c r="A19" s="38"/>
      <c r="B19" s="278"/>
      <c r="C19" s="279"/>
      <c r="D19" s="50" t="s">
        <v>111</v>
      </c>
      <c r="E19" s="289" t="s">
        <v>112</v>
      </c>
      <c r="F19" s="290"/>
      <c r="G19" s="284">
        <v>1609832</v>
      </c>
      <c r="H19" s="285"/>
      <c r="I19" s="289" t="s">
        <v>113</v>
      </c>
      <c r="J19" s="290"/>
      <c r="K19" s="38"/>
    </row>
    <row r="20" spans="1:11" ht="32.4" customHeight="1">
      <c r="A20" s="38"/>
      <c r="B20" s="278"/>
      <c r="C20" s="279"/>
      <c r="D20" s="51" t="s">
        <v>114</v>
      </c>
      <c r="E20" s="289" t="s">
        <v>115</v>
      </c>
      <c r="F20" s="290"/>
      <c r="G20" s="284">
        <v>1104131</v>
      </c>
      <c r="H20" s="285"/>
      <c r="I20" s="289" t="s">
        <v>114</v>
      </c>
      <c r="J20" s="290"/>
      <c r="K20" s="38"/>
    </row>
    <row r="21" spans="1:11" ht="32.4">
      <c r="A21" s="38"/>
      <c r="B21" s="278"/>
      <c r="C21" s="279"/>
      <c r="D21" s="51" t="s">
        <v>116</v>
      </c>
      <c r="E21" s="289"/>
      <c r="F21" s="290"/>
      <c r="G21" s="284">
        <v>854582</v>
      </c>
      <c r="H21" s="285"/>
      <c r="I21" s="289" t="s">
        <v>107</v>
      </c>
      <c r="J21" s="290"/>
      <c r="K21" s="38"/>
    </row>
    <row r="22" spans="1:11" ht="16.2">
      <c r="A22" s="38"/>
      <c r="B22" s="278"/>
      <c r="C22" s="279"/>
      <c r="D22" s="50" t="s">
        <v>16</v>
      </c>
      <c r="E22" s="288"/>
      <c r="F22" s="256"/>
      <c r="G22" s="284">
        <v>7048670</v>
      </c>
      <c r="H22" s="285"/>
      <c r="I22" s="288"/>
      <c r="J22" s="256"/>
      <c r="K22" s="38"/>
    </row>
    <row r="23" spans="1:11" ht="16.2" hidden="1" customHeight="1">
      <c r="A23" s="38" t="s">
        <v>39</v>
      </c>
      <c r="B23" s="278"/>
      <c r="C23" s="279"/>
      <c r="D23" s="52"/>
      <c r="E23" s="53"/>
      <c r="F23" s="54"/>
      <c r="G23" s="55"/>
      <c r="H23" s="56"/>
      <c r="I23" s="174"/>
      <c r="J23" s="175"/>
      <c r="K23" s="38"/>
    </row>
    <row r="24" spans="1:11" ht="16.2">
      <c r="A24" s="38"/>
      <c r="B24" s="280"/>
      <c r="C24" s="281"/>
      <c r="D24" s="176" t="s">
        <v>95</v>
      </c>
      <c r="E24" s="266"/>
      <c r="F24" s="267"/>
      <c r="G24" s="268">
        <f>IFERROR(SUM(G12:G23),"")</f>
        <v>25813803</v>
      </c>
      <c r="H24" s="269"/>
      <c r="I24" s="266"/>
      <c r="J24" s="267"/>
      <c r="K24" s="38"/>
    </row>
    <row r="25" spans="1:11" ht="16.2">
      <c r="A25" s="38"/>
      <c r="B25" s="270" t="s">
        <v>117</v>
      </c>
      <c r="C25" s="271"/>
      <c r="D25" s="57"/>
      <c r="E25" s="272"/>
      <c r="F25" s="273"/>
      <c r="G25" s="274">
        <f>IFERROR(SUM(G11,G24),"")</f>
        <v>25813803</v>
      </c>
      <c r="H25" s="275"/>
      <c r="I25" s="272"/>
      <c r="J25" s="273"/>
      <c r="K25" s="38"/>
    </row>
    <row r="26" spans="1:11" ht="3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2" customHeight="1"/>
  </sheetData>
  <mergeCells count="48">
    <mergeCell ref="I3:J3"/>
    <mergeCell ref="B7:C7"/>
    <mergeCell ref="E7:F7"/>
    <mergeCell ref="G7:H7"/>
    <mergeCell ref="I7:J7"/>
    <mergeCell ref="B9:C11"/>
    <mergeCell ref="E9:F9"/>
    <mergeCell ref="G9:H9"/>
    <mergeCell ref="I9:J9"/>
    <mergeCell ref="E11:F11"/>
    <mergeCell ref="G11:H11"/>
    <mergeCell ref="I11:J11"/>
    <mergeCell ref="I15:J15"/>
    <mergeCell ref="E16:F16"/>
    <mergeCell ref="G16:H16"/>
    <mergeCell ref="I16:J16"/>
    <mergeCell ref="E17:F17"/>
    <mergeCell ref="G17:H17"/>
    <mergeCell ref="I17:J17"/>
    <mergeCell ref="G18:H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4:F24"/>
    <mergeCell ref="G24:H24"/>
    <mergeCell ref="I24:J24"/>
    <mergeCell ref="B25:C25"/>
    <mergeCell ref="E25:F25"/>
    <mergeCell ref="G25:H25"/>
    <mergeCell ref="I25:J25"/>
    <mergeCell ref="B13:C24"/>
    <mergeCell ref="E13:F13"/>
    <mergeCell ref="G13:H13"/>
    <mergeCell ref="I13:J13"/>
    <mergeCell ref="E14:F14"/>
    <mergeCell ref="G14:H14"/>
    <mergeCell ref="I14:J14"/>
    <mergeCell ref="E15:F15"/>
    <mergeCell ref="G15:H15"/>
  </mergeCells>
  <phoneticPr fontId="4"/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277B-B836-4C66-842D-720EF79EA1A5}">
  <dimension ref="A2:DN73"/>
  <sheetViews>
    <sheetView view="pageBreakPreview" zoomScale="85" zoomScaleNormal="100" zoomScaleSheetLayoutView="85" workbookViewId="0">
      <selection activeCell="O25" sqref="O25"/>
    </sheetView>
  </sheetViews>
  <sheetFormatPr defaultColWidth="9" defaultRowHeight="18"/>
  <cols>
    <col min="1" max="1" width="2.59765625" style="21" customWidth="1"/>
    <col min="2" max="2" width="1.19921875" style="21" customWidth="1"/>
    <col min="3" max="11" width="2.09765625" style="21" customWidth="1"/>
    <col min="12" max="12" width="18.3984375" style="21" customWidth="1"/>
    <col min="13" max="13" width="16.19921875" style="21" customWidth="1"/>
    <col min="14" max="14" width="16.5" style="21" customWidth="1"/>
    <col min="15" max="15" width="18.69921875" style="21" customWidth="1"/>
    <col min="16" max="16" width="17.5" style="21" customWidth="1"/>
    <col min="17" max="18" width="18.09765625" style="21" customWidth="1"/>
    <col min="19" max="19" width="16.69921875" style="21" bestFit="1" customWidth="1"/>
    <col min="20" max="20" width="18.09765625" style="21" customWidth="1"/>
    <col min="21" max="21" width="3.59765625" style="21" customWidth="1"/>
    <col min="22" max="16384" width="9" style="21"/>
  </cols>
  <sheetData>
    <row r="2" spans="1:21" ht="21">
      <c r="B2" s="1" t="s">
        <v>49</v>
      </c>
      <c r="C2" s="168"/>
      <c r="M2" s="22"/>
      <c r="N2" s="22"/>
      <c r="O2" s="22"/>
      <c r="P2" s="22"/>
      <c r="Q2" s="22"/>
      <c r="R2" s="22"/>
      <c r="S2" s="22"/>
      <c r="T2" s="23"/>
    </row>
    <row r="3" spans="1:21" s="5" customFormat="1" ht="18" customHeight="1">
      <c r="A3" s="38"/>
      <c r="B3" s="133" t="s">
        <v>0</v>
      </c>
      <c r="C3" s="133"/>
      <c r="D3" s="133"/>
      <c r="E3" s="133"/>
      <c r="F3" s="133"/>
      <c r="G3" s="133"/>
      <c r="H3" s="133"/>
      <c r="I3" s="134"/>
      <c r="J3" s="134"/>
      <c r="K3" s="38"/>
      <c r="T3" s="134" t="s">
        <v>283</v>
      </c>
    </row>
    <row r="4" spans="1:21" s="5" customFormat="1" ht="18" customHeight="1">
      <c r="A4" s="38"/>
      <c r="B4" s="133" t="s">
        <v>282</v>
      </c>
      <c r="C4" s="133"/>
      <c r="D4" s="133"/>
      <c r="E4" s="133"/>
      <c r="F4" s="133"/>
      <c r="G4" s="133"/>
      <c r="H4" s="133"/>
      <c r="I4" s="133"/>
      <c r="J4" s="138"/>
      <c r="K4" s="38"/>
    </row>
    <row r="5" spans="1:21" ht="19.8">
      <c r="C5" s="20"/>
      <c r="M5" s="22"/>
      <c r="N5" s="22"/>
      <c r="O5" s="22"/>
      <c r="P5" s="22"/>
      <c r="Q5" s="22"/>
      <c r="R5" s="22"/>
      <c r="S5" s="112"/>
      <c r="T5" s="118" t="s">
        <v>8</v>
      </c>
    </row>
    <row r="6" spans="1:21" ht="28.8">
      <c r="B6" s="305" t="s">
        <v>50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24" t="s">
        <v>51</v>
      </c>
      <c r="N6" s="24" t="s">
        <v>52</v>
      </c>
      <c r="O6" s="24" t="s">
        <v>53</v>
      </c>
      <c r="P6" s="24" t="s">
        <v>54</v>
      </c>
      <c r="Q6" s="24" t="s">
        <v>55</v>
      </c>
      <c r="R6" s="24" t="s">
        <v>56</v>
      </c>
      <c r="S6" s="24" t="s">
        <v>57</v>
      </c>
      <c r="T6" s="25" t="s">
        <v>58</v>
      </c>
    </row>
    <row r="7" spans="1:21">
      <c r="B7" s="26"/>
      <c r="C7" s="27" t="s">
        <v>59</v>
      </c>
      <c r="D7" s="27"/>
      <c r="E7" s="27"/>
      <c r="F7" s="27"/>
      <c r="G7" s="27"/>
      <c r="H7" s="27"/>
      <c r="I7" s="27"/>
      <c r="J7" s="27"/>
      <c r="K7" s="27"/>
      <c r="L7" s="27"/>
      <c r="M7" s="205">
        <v>10733521</v>
      </c>
      <c r="N7" s="205">
        <v>11330390</v>
      </c>
      <c r="O7" s="205">
        <v>58324125</v>
      </c>
      <c r="P7" s="205">
        <v>12390932</v>
      </c>
      <c r="Q7" s="205">
        <v>964214</v>
      </c>
      <c r="R7" s="205">
        <v>4068891</v>
      </c>
      <c r="S7" s="205">
        <v>11871235</v>
      </c>
      <c r="T7" s="211">
        <v>109683307</v>
      </c>
    </row>
    <row r="8" spans="1:21">
      <c r="B8" s="26"/>
      <c r="C8" s="27"/>
      <c r="D8" s="27" t="s">
        <v>60</v>
      </c>
      <c r="E8" s="27"/>
      <c r="F8" s="27"/>
      <c r="G8" s="27"/>
      <c r="H8" s="27"/>
      <c r="I8" s="27"/>
      <c r="J8" s="27"/>
      <c r="K8" s="27"/>
      <c r="L8" s="27"/>
      <c r="M8" s="205">
        <v>7329041</v>
      </c>
      <c r="N8" s="205">
        <v>9464591</v>
      </c>
      <c r="O8" s="205">
        <v>15533195</v>
      </c>
      <c r="P8" s="205">
        <v>11444589</v>
      </c>
      <c r="Q8" s="205">
        <v>613015</v>
      </c>
      <c r="R8" s="205">
        <v>142872</v>
      </c>
      <c r="S8" s="205">
        <v>10519239</v>
      </c>
      <c r="T8" s="211">
        <v>55046541</v>
      </c>
    </row>
    <row r="9" spans="1:21">
      <c r="B9" s="26"/>
      <c r="C9" s="27"/>
      <c r="D9" s="27"/>
      <c r="E9" s="27" t="s">
        <v>61</v>
      </c>
      <c r="F9" s="27"/>
      <c r="G9" s="27"/>
      <c r="H9" s="27"/>
      <c r="I9" s="27"/>
      <c r="J9" s="27"/>
      <c r="K9" s="27"/>
      <c r="L9" s="27"/>
      <c r="M9" s="205">
        <v>1615072</v>
      </c>
      <c r="N9" s="205">
        <v>3130273</v>
      </c>
      <c r="O9" s="205">
        <v>5675650</v>
      </c>
      <c r="P9" s="205">
        <v>2220012</v>
      </c>
      <c r="Q9" s="205">
        <v>339262</v>
      </c>
      <c r="R9" s="205">
        <v>42258</v>
      </c>
      <c r="S9" s="205">
        <v>5020792</v>
      </c>
      <c r="T9" s="211">
        <v>18043320</v>
      </c>
    </row>
    <row r="10" spans="1:21">
      <c r="B10" s="26"/>
      <c r="C10" s="27"/>
      <c r="D10" s="27"/>
      <c r="E10" s="27"/>
      <c r="F10" s="27" t="s">
        <v>62</v>
      </c>
      <c r="G10" s="27"/>
      <c r="H10" s="27"/>
      <c r="I10" s="27"/>
      <c r="J10" s="27"/>
      <c r="K10" s="27"/>
      <c r="L10" s="27"/>
      <c r="M10" s="206">
        <v>1437025</v>
      </c>
      <c r="N10" s="206">
        <v>1834728</v>
      </c>
      <c r="O10" s="206">
        <v>4550191</v>
      </c>
      <c r="P10" s="206">
        <v>1887822</v>
      </c>
      <c r="Q10" s="206">
        <v>285760</v>
      </c>
      <c r="R10" s="206">
        <v>294</v>
      </c>
      <c r="S10" s="206">
        <v>3932750</v>
      </c>
      <c r="T10" s="212">
        <v>13928569</v>
      </c>
    </row>
    <row r="11" spans="1:21">
      <c r="B11" s="26"/>
      <c r="C11" s="27"/>
      <c r="D11" s="27"/>
      <c r="E11" s="27"/>
      <c r="F11" s="27" t="s">
        <v>63</v>
      </c>
      <c r="G11" s="27"/>
      <c r="H11" s="27"/>
      <c r="I11" s="27"/>
      <c r="J11" s="27"/>
      <c r="K11" s="27"/>
      <c r="L11" s="27"/>
      <c r="M11" s="206">
        <v>142440</v>
      </c>
      <c r="N11" s="206">
        <v>181860</v>
      </c>
      <c r="O11" s="206">
        <v>451021</v>
      </c>
      <c r="P11" s="206">
        <v>187123</v>
      </c>
      <c r="Q11" s="206">
        <v>28325</v>
      </c>
      <c r="R11" s="206">
        <v>29</v>
      </c>
      <c r="S11" s="206">
        <v>389819</v>
      </c>
      <c r="T11" s="212">
        <v>1380617</v>
      </c>
    </row>
    <row r="12" spans="1:21">
      <c r="B12" s="26"/>
      <c r="C12" s="27"/>
      <c r="D12" s="27"/>
      <c r="E12" s="27"/>
      <c r="F12" s="27" t="s">
        <v>64</v>
      </c>
      <c r="G12" s="27"/>
      <c r="H12" s="27"/>
      <c r="I12" s="27"/>
      <c r="J12" s="27"/>
      <c r="K12" s="27"/>
      <c r="L12" s="27"/>
      <c r="M12" s="207">
        <v>18351</v>
      </c>
      <c r="N12" s="207">
        <v>23430</v>
      </c>
      <c r="O12" s="207">
        <v>58107</v>
      </c>
      <c r="P12" s="207">
        <v>24108</v>
      </c>
      <c r="Q12" s="207">
        <v>3649</v>
      </c>
      <c r="R12" s="207">
        <v>4</v>
      </c>
      <c r="S12" s="207">
        <v>50222</v>
      </c>
      <c r="T12" s="213">
        <v>177872</v>
      </c>
      <c r="U12" s="139"/>
    </row>
    <row r="13" spans="1:21">
      <c r="B13" s="26"/>
      <c r="C13" s="27"/>
      <c r="D13" s="27"/>
      <c r="E13" s="27"/>
      <c r="F13" s="27" t="s">
        <v>6</v>
      </c>
      <c r="G13" s="27"/>
      <c r="H13" s="27"/>
      <c r="I13" s="27"/>
      <c r="J13" s="27"/>
      <c r="K13" s="27"/>
      <c r="L13" s="27"/>
      <c r="M13" s="206">
        <v>17256</v>
      </c>
      <c r="N13" s="206">
        <v>1090255</v>
      </c>
      <c r="O13" s="206">
        <v>616331</v>
      </c>
      <c r="P13" s="206">
        <v>120959</v>
      </c>
      <c r="Q13" s="206">
        <v>21528</v>
      </c>
      <c r="R13" s="206">
        <v>41931</v>
      </c>
      <c r="S13" s="206">
        <v>648000</v>
      </c>
      <c r="T13" s="212">
        <v>2556261</v>
      </c>
    </row>
    <row r="14" spans="1:21">
      <c r="B14" s="26"/>
      <c r="C14" s="27"/>
      <c r="D14" s="27"/>
      <c r="E14" s="27" t="s">
        <v>65</v>
      </c>
      <c r="F14" s="27"/>
      <c r="G14" s="27"/>
      <c r="H14" s="27"/>
      <c r="I14" s="27"/>
      <c r="J14" s="27"/>
      <c r="K14" s="27"/>
      <c r="L14" s="27"/>
      <c r="M14" s="205">
        <v>5585282</v>
      </c>
      <c r="N14" s="205">
        <v>6297549</v>
      </c>
      <c r="O14" s="205">
        <v>8449115</v>
      </c>
      <c r="P14" s="205">
        <v>8287321</v>
      </c>
      <c r="Q14" s="205">
        <v>272480</v>
      </c>
      <c r="R14" s="205">
        <v>99443</v>
      </c>
      <c r="S14" s="205">
        <v>5036362</v>
      </c>
      <c r="T14" s="211">
        <v>34027550</v>
      </c>
    </row>
    <row r="15" spans="1:21">
      <c r="B15" s="26"/>
      <c r="C15" s="27"/>
      <c r="D15" s="27"/>
      <c r="E15" s="27"/>
      <c r="F15" s="27" t="s">
        <v>66</v>
      </c>
      <c r="G15" s="27"/>
      <c r="H15" s="27"/>
      <c r="I15" s="27"/>
      <c r="J15" s="27"/>
      <c r="K15" s="27"/>
      <c r="L15" s="27"/>
      <c r="M15" s="206">
        <v>1349710</v>
      </c>
      <c r="N15" s="206">
        <v>3050999</v>
      </c>
      <c r="O15" s="206">
        <v>7994727</v>
      </c>
      <c r="P15" s="206">
        <v>7079192</v>
      </c>
      <c r="Q15" s="206">
        <v>200382</v>
      </c>
      <c r="R15" s="206">
        <v>51194</v>
      </c>
      <c r="S15" s="206">
        <v>3708478</v>
      </c>
      <c r="T15" s="212">
        <v>23434681</v>
      </c>
    </row>
    <row r="16" spans="1:21">
      <c r="B16" s="26"/>
      <c r="C16" s="27"/>
      <c r="D16" s="27"/>
      <c r="E16" s="27"/>
      <c r="F16" s="27" t="s">
        <v>67</v>
      </c>
      <c r="G16" s="27"/>
      <c r="H16" s="27"/>
      <c r="I16" s="27"/>
      <c r="J16" s="27"/>
      <c r="K16" s="27"/>
      <c r="L16" s="27"/>
      <c r="M16" s="206">
        <v>444990</v>
      </c>
      <c r="N16" s="206">
        <v>1168964</v>
      </c>
      <c r="O16" s="206">
        <v>35398</v>
      </c>
      <c r="P16" s="206">
        <v>69222</v>
      </c>
      <c r="Q16" s="206">
        <v>9880</v>
      </c>
      <c r="R16" s="206">
        <v>1635</v>
      </c>
      <c r="S16" s="206">
        <v>30213</v>
      </c>
      <c r="T16" s="212">
        <v>1760303</v>
      </c>
    </row>
    <row r="17" spans="2:20">
      <c r="B17" s="26"/>
      <c r="C17" s="27"/>
      <c r="D17" s="27"/>
      <c r="E17" s="27"/>
      <c r="F17" s="27" t="s">
        <v>68</v>
      </c>
      <c r="G17" s="27"/>
      <c r="H17" s="27"/>
      <c r="I17" s="27"/>
      <c r="J17" s="27"/>
      <c r="K17" s="27"/>
      <c r="L17" s="27"/>
      <c r="M17" s="206">
        <v>3790582</v>
      </c>
      <c r="N17" s="206">
        <v>2077586</v>
      </c>
      <c r="O17" s="206">
        <v>418990</v>
      </c>
      <c r="P17" s="206">
        <v>1138907</v>
      </c>
      <c r="Q17" s="206">
        <v>62218</v>
      </c>
      <c r="R17" s="206">
        <v>46614</v>
      </c>
      <c r="S17" s="206">
        <v>1297671</v>
      </c>
      <c r="T17" s="212">
        <v>8832566</v>
      </c>
    </row>
    <row r="18" spans="2:20">
      <c r="B18" s="26"/>
      <c r="C18" s="27"/>
      <c r="D18" s="27"/>
      <c r="E18" s="27"/>
      <c r="F18" s="27" t="s">
        <v>6</v>
      </c>
      <c r="G18" s="27"/>
      <c r="H18" s="27"/>
      <c r="I18" s="27"/>
      <c r="J18" s="27"/>
      <c r="K18" s="27"/>
      <c r="L18" s="27"/>
      <c r="M18" s="206">
        <v>0</v>
      </c>
      <c r="N18" s="206">
        <v>0</v>
      </c>
      <c r="O18" s="206">
        <v>0</v>
      </c>
      <c r="P18" s="206">
        <v>0</v>
      </c>
      <c r="Q18" s="206">
        <v>0</v>
      </c>
      <c r="R18" s="206">
        <v>0</v>
      </c>
      <c r="S18" s="206">
        <v>0</v>
      </c>
      <c r="T18" s="213" t="s">
        <v>266</v>
      </c>
    </row>
    <row r="19" spans="2:20">
      <c r="B19" s="26"/>
      <c r="C19" s="27"/>
      <c r="D19" s="27"/>
      <c r="E19" s="27" t="s">
        <v>69</v>
      </c>
      <c r="F19" s="27"/>
      <c r="G19" s="27"/>
      <c r="H19" s="27"/>
      <c r="I19" s="27"/>
      <c r="J19" s="27"/>
      <c r="K19" s="27"/>
      <c r="L19" s="27"/>
      <c r="M19" s="205">
        <v>128687</v>
      </c>
      <c r="N19" s="205">
        <v>36769</v>
      </c>
      <c r="O19" s="205">
        <v>1408430</v>
      </c>
      <c r="P19" s="205">
        <v>937256</v>
      </c>
      <c r="Q19" s="205">
        <v>1273</v>
      </c>
      <c r="R19" s="205">
        <v>1171</v>
      </c>
      <c r="S19" s="205">
        <v>462085</v>
      </c>
      <c r="T19" s="211">
        <v>2975671</v>
      </c>
    </row>
    <row r="20" spans="2:20">
      <c r="B20" s="26"/>
      <c r="C20" s="27"/>
      <c r="D20" s="27"/>
      <c r="E20" s="27"/>
      <c r="F20" s="27" t="s">
        <v>70</v>
      </c>
      <c r="G20" s="27"/>
      <c r="H20" s="27"/>
      <c r="I20" s="27"/>
      <c r="J20" s="27"/>
      <c r="K20" s="27"/>
      <c r="L20" s="27"/>
      <c r="M20" s="206">
        <v>17023</v>
      </c>
      <c r="N20" s="206">
        <v>17974</v>
      </c>
      <c r="O20" s="206">
        <v>3612</v>
      </c>
      <c r="P20" s="206">
        <v>11742</v>
      </c>
      <c r="Q20" s="206">
        <v>869</v>
      </c>
      <c r="R20" s="206">
        <v>976</v>
      </c>
      <c r="S20" s="206">
        <v>128404</v>
      </c>
      <c r="T20" s="212">
        <v>180599</v>
      </c>
    </row>
    <row r="21" spans="2:20">
      <c r="B21" s="26"/>
      <c r="C21" s="27"/>
      <c r="D21" s="27"/>
      <c r="E21" s="27"/>
      <c r="F21" s="27" t="s">
        <v>71</v>
      </c>
      <c r="G21" s="27"/>
      <c r="H21" s="27"/>
      <c r="I21" s="27"/>
      <c r="J21" s="27"/>
      <c r="K21" s="27"/>
      <c r="L21" s="27"/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6">
        <v>70709</v>
      </c>
      <c r="T21" s="212">
        <v>70709</v>
      </c>
    </row>
    <row r="22" spans="2:20">
      <c r="B22" s="26"/>
      <c r="C22" s="27"/>
      <c r="D22" s="27"/>
      <c r="E22" s="27"/>
      <c r="F22" s="27" t="s">
        <v>6</v>
      </c>
      <c r="G22" s="27"/>
      <c r="H22" s="27"/>
      <c r="I22" s="27"/>
      <c r="J22" s="27"/>
      <c r="K22" s="27"/>
      <c r="L22" s="27"/>
      <c r="M22" s="206">
        <v>111664</v>
      </c>
      <c r="N22" s="206">
        <v>18795</v>
      </c>
      <c r="O22" s="206">
        <v>1404818</v>
      </c>
      <c r="P22" s="206">
        <v>925514</v>
      </c>
      <c r="Q22" s="206">
        <v>404</v>
      </c>
      <c r="R22" s="206">
        <v>195</v>
      </c>
      <c r="S22" s="206">
        <v>262972</v>
      </c>
      <c r="T22" s="212">
        <v>2724363</v>
      </c>
    </row>
    <row r="23" spans="2:20">
      <c r="B23" s="26"/>
      <c r="C23" s="27"/>
      <c r="D23" s="27" t="s">
        <v>72</v>
      </c>
      <c r="E23" s="27"/>
      <c r="F23" s="27"/>
      <c r="G23" s="27"/>
      <c r="H23" s="27"/>
      <c r="I23" s="27"/>
      <c r="J23" s="27"/>
      <c r="K23" s="27"/>
      <c r="L23" s="27"/>
      <c r="M23" s="205">
        <v>3404480</v>
      </c>
      <c r="N23" s="205">
        <v>1865799</v>
      </c>
      <c r="O23" s="205">
        <v>42790930</v>
      </c>
      <c r="P23" s="205">
        <v>946343</v>
      </c>
      <c r="Q23" s="205">
        <v>351199</v>
      </c>
      <c r="R23" s="205">
        <v>3926019</v>
      </c>
      <c r="S23" s="205">
        <v>1351996</v>
      </c>
      <c r="T23" s="211">
        <v>54636766</v>
      </c>
    </row>
    <row r="24" spans="2:20">
      <c r="B24" s="26"/>
      <c r="C24" s="27"/>
      <c r="D24" s="27"/>
      <c r="E24" s="27" t="s">
        <v>73</v>
      </c>
      <c r="F24" s="27"/>
      <c r="G24" s="27"/>
      <c r="H24" s="27"/>
      <c r="I24" s="27"/>
      <c r="J24" s="27"/>
      <c r="K24" s="27"/>
      <c r="L24" s="27"/>
      <c r="M24" s="206">
        <v>2530719</v>
      </c>
      <c r="N24" s="206">
        <v>1571864</v>
      </c>
      <c r="O24" s="206">
        <v>15170491</v>
      </c>
      <c r="P24" s="206">
        <v>913169</v>
      </c>
      <c r="Q24" s="206">
        <v>351199</v>
      </c>
      <c r="R24" s="206">
        <v>3925871</v>
      </c>
      <c r="S24" s="206">
        <v>1350490</v>
      </c>
      <c r="T24" s="212">
        <v>25813803</v>
      </c>
    </row>
    <row r="25" spans="2:20">
      <c r="B25" s="26"/>
      <c r="C25" s="27"/>
      <c r="D25" s="27"/>
      <c r="E25" s="27" t="s">
        <v>74</v>
      </c>
      <c r="F25" s="27"/>
      <c r="G25" s="27"/>
      <c r="H25" s="27"/>
      <c r="I25" s="27"/>
      <c r="J25" s="27"/>
      <c r="K25" s="27"/>
      <c r="L25" s="27"/>
      <c r="M25" s="207">
        <v>0</v>
      </c>
      <c r="N25" s="206">
        <v>286531</v>
      </c>
      <c r="O25" s="206">
        <v>19715585</v>
      </c>
      <c r="P25" s="206">
        <v>28225</v>
      </c>
      <c r="Q25" s="207">
        <v>0</v>
      </c>
      <c r="R25" s="207">
        <v>0</v>
      </c>
      <c r="S25" s="207">
        <v>1</v>
      </c>
      <c r="T25" s="212">
        <v>20030342</v>
      </c>
    </row>
    <row r="26" spans="2:20">
      <c r="B26" s="26"/>
      <c r="C26" s="27"/>
      <c r="D26" s="27"/>
      <c r="E26" s="27" t="s">
        <v>75</v>
      </c>
      <c r="F26" s="27"/>
      <c r="G26" s="27"/>
      <c r="H26" s="27"/>
      <c r="I26" s="27"/>
      <c r="J26" s="27"/>
      <c r="K26" s="27"/>
      <c r="L26" s="27"/>
      <c r="M26" s="207">
        <v>0</v>
      </c>
      <c r="N26" s="207">
        <v>0</v>
      </c>
      <c r="O26" s="206">
        <v>7904854</v>
      </c>
      <c r="P26" s="207">
        <v>0</v>
      </c>
      <c r="Q26" s="207">
        <v>0</v>
      </c>
      <c r="R26" s="207">
        <v>0</v>
      </c>
      <c r="S26" s="207">
        <v>0</v>
      </c>
      <c r="T26" s="212">
        <v>7904854</v>
      </c>
    </row>
    <row r="27" spans="2:20">
      <c r="B27" s="26"/>
      <c r="C27" s="27"/>
      <c r="D27" s="27"/>
      <c r="E27" s="27" t="s">
        <v>6</v>
      </c>
      <c r="F27" s="27"/>
      <c r="G27" s="27"/>
      <c r="H27" s="27"/>
      <c r="I27" s="27"/>
      <c r="J27" s="27"/>
      <c r="K27" s="27"/>
      <c r="L27" s="27"/>
      <c r="M27" s="206">
        <v>873761</v>
      </c>
      <c r="N27" s="206">
        <v>7404</v>
      </c>
      <c r="O27" s="207">
        <v>0</v>
      </c>
      <c r="P27" s="206">
        <v>4949</v>
      </c>
      <c r="Q27" s="207">
        <v>0</v>
      </c>
      <c r="R27" s="206">
        <v>148</v>
      </c>
      <c r="S27" s="206">
        <v>1505</v>
      </c>
      <c r="T27" s="212">
        <v>887767</v>
      </c>
    </row>
    <row r="28" spans="2:20">
      <c r="B28" s="26"/>
      <c r="C28" s="27" t="s">
        <v>76</v>
      </c>
      <c r="D28" s="27"/>
      <c r="E28" s="27"/>
      <c r="F28" s="27"/>
      <c r="G28" s="27"/>
      <c r="H28" s="27"/>
      <c r="I28" s="27"/>
      <c r="J28" s="27"/>
      <c r="K28" s="27"/>
      <c r="L28" s="27"/>
      <c r="M28" s="205">
        <v>726120</v>
      </c>
      <c r="N28" s="205">
        <v>174544</v>
      </c>
      <c r="O28" s="205">
        <v>464386</v>
      </c>
      <c r="P28" s="205">
        <v>1227968</v>
      </c>
      <c r="Q28" s="205">
        <v>35691</v>
      </c>
      <c r="R28" s="205">
        <v>49</v>
      </c>
      <c r="S28" s="205">
        <v>636201</v>
      </c>
      <c r="T28" s="211">
        <v>3264960</v>
      </c>
    </row>
    <row r="29" spans="2:20">
      <c r="B29" s="26"/>
      <c r="C29" s="27"/>
      <c r="D29" s="27" t="s">
        <v>77</v>
      </c>
      <c r="E29" s="27"/>
      <c r="F29" s="27"/>
      <c r="G29" s="27"/>
      <c r="H29" s="27"/>
      <c r="I29" s="27"/>
      <c r="J29" s="28"/>
      <c r="K29" s="28"/>
      <c r="L29" s="28"/>
      <c r="M29" s="206">
        <v>498364</v>
      </c>
      <c r="N29" s="206">
        <v>141170</v>
      </c>
      <c r="O29" s="206">
        <v>33805</v>
      </c>
      <c r="P29" s="206">
        <v>540568</v>
      </c>
      <c r="Q29" s="206">
        <v>8525</v>
      </c>
      <c r="R29" s="207">
        <v>49</v>
      </c>
      <c r="S29" s="206">
        <v>124950</v>
      </c>
      <c r="T29" s="212">
        <v>1347431</v>
      </c>
    </row>
    <row r="30" spans="2:20">
      <c r="B30" s="26"/>
      <c r="C30" s="27"/>
      <c r="D30" s="27" t="s">
        <v>6</v>
      </c>
      <c r="E30" s="27"/>
      <c r="F30" s="27"/>
      <c r="G30" s="27"/>
      <c r="H30" s="27"/>
      <c r="I30" s="27"/>
      <c r="J30" s="28"/>
      <c r="K30" s="28"/>
      <c r="L30" s="28"/>
      <c r="M30" s="206">
        <v>227756</v>
      </c>
      <c r="N30" s="206">
        <v>33374</v>
      </c>
      <c r="O30" s="206">
        <v>430581</v>
      </c>
      <c r="P30" s="206">
        <v>687400</v>
      </c>
      <c r="Q30" s="206">
        <v>27166</v>
      </c>
      <c r="R30" s="207">
        <v>0</v>
      </c>
      <c r="S30" s="206">
        <v>511251</v>
      </c>
      <c r="T30" s="212">
        <v>1917529</v>
      </c>
    </row>
    <row r="31" spans="2:20">
      <c r="B31" s="26" t="s">
        <v>78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08">
        <v>-10007401</v>
      </c>
      <c r="N31" s="208">
        <v>-11155846</v>
      </c>
      <c r="O31" s="208">
        <v>-57859739</v>
      </c>
      <c r="P31" s="208">
        <v>-11162964</v>
      </c>
      <c r="Q31" s="208">
        <v>-928523</v>
      </c>
      <c r="R31" s="208">
        <v>-4068842</v>
      </c>
      <c r="S31" s="208">
        <v>-11235032</v>
      </c>
      <c r="T31" s="211">
        <v>-106418347</v>
      </c>
    </row>
    <row r="32" spans="2:20">
      <c r="B32" s="26"/>
      <c r="C32" s="27" t="s">
        <v>79</v>
      </c>
      <c r="D32" s="27"/>
      <c r="E32" s="27"/>
      <c r="F32" s="27"/>
      <c r="G32" s="27"/>
      <c r="H32" s="27"/>
      <c r="I32" s="27"/>
      <c r="J32" s="27"/>
      <c r="K32" s="27"/>
      <c r="L32" s="27"/>
      <c r="M32" s="205">
        <v>108594</v>
      </c>
      <c r="N32" s="205">
        <v>0</v>
      </c>
      <c r="O32" s="205">
        <v>0</v>
      </c>
      <c r="P32" s="205">
        <v>0</v>
      </c>
      <c r="Q32" s="205">
        <v>0</v>
      </c>
      <c r="R32" s="205">
        <v>0</v>
      </c>
      <c r="S32" s="205">
        <v>0</v>
      </c>
      <c r="T32" s="211">
        <v>108594</v>
      </c>
    </row>
    <row r="33" spans="2:20">
      <c r="B33" s="26"/>
      <c r="C33" s="27"/>
      <c r="D33" s="27" t="s">
        <v>80</v>
      </c>
      <c r="E33" s="27"/>
      <c r="F33" s="27"/>
      <c r="G33" s="27"/>
      <c r="H33" s="27"/>
      <c r="I33" s="27"/>
      <c r="J33" s="27"/>
      <c r="K33" s="27"/>
      <c r="L33" s="27"/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13" t="s">
        <v>266</v>
      </c>
    </row>
    <row r="34" spans="2:20">
      <c r="B34" s="26"/>
      <c r="C34" s="27"/>
      <c r="D34" s="27" t="s">
        <v>81</v>
      </c>
      <c r="E34" s="27"/>
      <c r="F34" s="27"/>
      <c r="G34" s="27"/>
      <c r="H34" s="27"/>
      <c r="I34" s="27"/>
      <c r="J34" s="27"/>
      <c r="K34" s="27"/>
      <c r="L34" s="27"/>
      <c r="M34" s="206">
        <v>108594</v>
      </c>
      <c r="N34" s="207">
        <v>0</v>
      </c>
      <c r="O34" s="206">
        <v>0</v>
      </c>
      <c r="P34" s="207">
        <v>0</v>
      </c>
      <c r="Q34" s="207">
        <v>0</v>
      </c>
      <c r="R34" s="207">
        <v>0</v>
      </c>
      <c r="S34" s="206">
        <v>0</v>
      </c>
      <c r="T34" s="212">
        <v>108594</v>
      </c>
    </row>
    <row r="35" spans="2:20">
      <c r="B35" s="26"/>
      <c r="C35" s="27"/>
      <c r="D35" s="27" t="s">
        <v>82</v>
      </c>
      <c r="E35" s="27"/>
      <c r="F35" s="27"/>
      <c r="G35" s="27"/>
      <c r="H35" s="27"/>
      <c r="I35" s="27"/>
      <c r="J35" s="27"/>
      <c r="K35" s="27"/>
      <c r="L35" s="27"/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13" t="s">
        <v>266</v>
      </c>
    </row>
    <row r="36" spans="2:20">
      <c r="B36" s="26"/>
      <c r="C36" s="27"/>
      <c r="D36" s="27" t="s">
        <v>83</v>
      </c>
      <c r="E36" s="27"/>
      <c r="F36" s="27"/>
      <c r="G36" s="27"/>
      <c r="H36" s="27"/>
      <c r="I36" s="27"/>
      <c r="J36" s="27"/>
      <c r="K36" s="27"/>
      <c r="L36" s="27"/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13" t="s">
        <v>266</v>
      </c>
    </row>
    <row r="37" spans="2:20">
      <c r="B37" s="26"/>
      <c r="C37" s="27"/>
      <c r="D37" s="27" t="s">
        <v>6</v>
      </c>
      <c r="E37" s="27"/>
      <c r="F37" s="27"/>
      <c r="G37" s="27"/>
      <c r="H37" s="27"/>
      <c r="I37" s="27"/>
      <c r="J37" s="27"/>
      <c r="K37" s="27"/>
      <c r="L37" s="27"/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13" t="s">
        <v>266</v>
      </c>
    </row>
    <row r="38" spans="2:20">
      <c r="B38" s="26"/>
      <c r="C38" s="27" t="s">
        <v>84</v>
      </c>
      <c r="D38" s="27"/>
      <c r="E38" s="27"/>
      <c r="F38" s="27"/>
      <c r="G38" s="27"/>
      <c r="H38" s="27"/>
      <c r="I38" s="27"/>
      <c r="J38" s="28"/>
      <c r="K38" s="28"/>
      <c r="L38" s="28"/>
      <c r="M38" s="208">
        <v>5372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21372</v>
      </c>
      <c r="T38" s="211">
        <v>26744</v>
      </c>
    </row>
    <row r="39" spans="2:20">
      <c r="B39" s="26"/>
      <c r="C39" s="27"/>
      <c r="D39" s="27" t="s">
        <v>85</v>
      </c>
      <c r="E39" s="27"/>
      <c r="F39" s="27"/>
      <c r="G39" s="27"/>
      <c r="H39" s="27"/>
      <c r="I39" s="27"/>
      <c r="J39" s="28"/>
      <c r="K39" s="28"/>
      <c r="L39" s="28"/>
      <c r="M39" s="207">
        <v>5372</v>
      </c>
      <c r="N39" s="207">
        <v>0</v>
      </c>
      <c r="O39" s="207">
        <v>0</v>
      </c>
      <c r="P39" s="207">
        <v>0</v>
      </c>
      <c r="Q39" s="207">
        <v>0</v>
      </c>
      <c r="R39" s="207">
        <v>0</v>
      </c>
      <c r="S39" s="206">
        <v>21372</v>
      </c>
      <c r="T39" s="212">
        <v>26744</v>
      </c>
    </row>
    <row r="40" spans="2:20">
      <c r="B40" s="26"/>
      <c r="C40" s="27"/>
      <c r="D40" s="27" t="s">
        <v>6</v>
      </c>
      <c r="E40" s="27"/>
      <c r="F40" s="27"/>
      <c r="G40" s="27"/>
      <c r="H40" s="27"/>
      <c r="I40" s="27"/>
      <c r="J40" s="28"/>
      <c r="K40" s="28"/>
      <c r="L40" s="28"/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13" t="s">
        <v>266</v>
      </c>
    </row>
    <row r="41" spans="2:20">
      <c r="B41" s="29" t="s">
        <v>7</v>
      </c>
      <c r="C41" s="30"/>
      <c r="D41" s="30"/>
      <c r="E41" s="30"/>
      <c r="F41" s="30"/>
      <c r="G41" s="30"/>
      <c r="H41" s="30"/>
      <c r="I41" s="30"/>
      <c r="J41" s="31"/>
      <c r="K41" s="31"/>
      <c r="L41" s="31"/>
      <c r="M41" s="209">
        <v>-10110623</v>
      </c>
      <c r="N41" s="209">
        <v>-11155846</v>
      </c>
      <c r="O41" s="209">
        <v>-57859739</v>
      </c>
      <c r="P41" s="209">
        <v>-11162964</v>
      </c>
      <c r="Q41" s="209">
        <v>-928523</v>
      </c>
      <c r="R41" s="209">
        <v>-4068842</v>
      </c>
      <c r="S41" s="209">
        <v>-11213660</v>
      </c>
      <c r="T41" s="214">
        <v>-106500197</v>
      </c>
    </row>
    <row r="42" spans="2:20">
      <c r="B42" s="32" t="s">
        <v>86</v>
      </c>
      <c r="C42" s="33"/>
      <c r="D42" s="34"/>
      <c r="E42" s="34"/>
      <c r="F42" s="34"/>
      <c r="G42" s="34"/>
      <c r="H42" s="34"/>
      <c r="I42" s="35"/>
      <c r="J42" s="35"/>
      <c r="K42" s="35"/>
      <c r="L42" s="36"/>
    </row>
    <row r="58" spans="1:118" s="37" customForma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</row>
    <row r="59" spans="1:118" s="37" customForma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</row>
    <row r="60" spans="1:118" s="37" customForma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</row>
    <row r="61" spans="1:118" s="37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</row>
    <row r="62" spans="1:118" s="37" customForma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</row>
    <row r="63" spans="1:118" s="37" customForma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</row>
    <row r="64" spans="1:118" s="37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</row>
    <row r="65" spans="1:118" s="37" customForma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</row>
    <row r="66" spans="1:118" s="37" customForma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</row>
    <row r="67" spans="1:118" s="37" customForma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</row>
    <row r="68" spans="1:118" s="37" customForma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</row>
    <row r="69" spans="1:118" s="37" customForma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</row>
    <row r="70" spans="1:118" s="37" customForma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</row>
    <row r="71" spans="1:118" s="37" customForma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</row>
    <row r="72" spans="1:118" s="37" customForma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</row>
    <row r="73" spans="1:118" s="37" customForma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</row>
  </sheetData>
  <mergeCells count="1">
    <mergeCell ref="B6:L6"/>
  </mergeCells>
  <phoneticPr fontId="2"/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87A3-C815-4BA2-9CF1-E39362B91F74}">
  <dimension ref="A2:G42"/>
  <sheetViews>
    <sheetView tabSelected="1" view="pageBreakPreview" topLeftCell="A2" zoomScaleNormal="100" zoomScaleSheetLayoutView="100" workbookViewId="0">
      <selection activeCell="F26" sqref="F26"/>
    </sheetView>
  </sheetViews>
  <sheetFormatPr defaultColWidth="9" defaultRowHeight="14.4"/>
  <cols>
    <col min="1" max="1" width="2.19921875" style="5" customWidth="1"/>
    <col min="2" max="3" width="12.59765625" style="5" customWidth="1"/>
    <col min="4" max="4" width="8.3984375" style="5" customWidth="1"/>
    <col min="5" max="5" width="20.09765625" style="5" customWidth="1"/>
    <col min="6" max="6" width="11.09765625" style="5" customWidth="1"/>
    <col min="7" max="7" width="6.3984375" style="5" customWidth="1"/>
    <col min="8" max="16384" width="9" style="5"/>
  </cols>
  <sheetData>
    <row r="2" spans="1:7" ht="13.5" customHeight="1"/>
    <row r="3" spans="1:7" ht="21.75" customHeight="1">
      <c r="B3" s="1" t="s">
        <v>47</v>
      </c>
      <c r="C3" s="164"/>
      <c r="D3" s="164"/>
      <c r="E3" s="164"/>
      <c r="F3" s="164"/>
    </row>
    <row r="4" spans="1:7" s="2" customFormat="1" ht="21">
      <c r="A4" s="3"/>
      <c r="B4" s="1" t="s">
        <v>48</v>
      </c>
      <c r="C4" s="3"/>
      <c r="D4" s="3"/>
      <c r="E4" s="3"/>
      <c r="F4" s="3"/>
      <c r="G4" s="3"/>
    </row>
    <row r="5" spans="1:7" s="2" customFormat="1" ht="13.2">
      <c r="A5" s="3" t="s">
        <v>0</v>
      </c>
      <c r="B5" s="3"/>
      <c r="C5" s="3"/>
      <c r="D5" s="3"/>
      <c r="E5" s="3"/>
      <c r="F5" s="4" t="s">
        <v>318</v>
      </c>
      <c r="G5" s="3"/>
    </row>
    <row r="6" spans="1:7" s="2" customFormat="1" ht="13.2">
      <c r="A6" s="3" t="s">
        <v>282</v>
      </c>
      <c r="B6" s="3"/>
      <c r="C6" s="3"/>
      <c r="D6" s="3"/>
      <c r="E6" s="3"/>
      <c r="F6" s="3"/>
      <c r="G6" s="3"/>
    </row>
    <row r="7" spans="1:7" ht="20.25" customHeight="1">
      <c r="C7" s="140"/>
      <c r="D7" s="140"/>
      <c r="E7" s="140"/>
      <c r="F7" s="141" t="s">
        <v>8</v>
      </c>
    </row>
    <row r="8" spans="1:7" ht="14.4" customHeight="1">
      <c r="B8" s="8" t="s">
        <v>19</v>
      </c>
      <c r="C8" s="8" t="s">
        <v>9</v>
      </c>
      <c r="D8" s="9" t="s">
        <v>20</v>
      </c>
      <c r="E8" s="9"/>
      <c r="F8" s="10" t="s">
        <v>10</v>
      </c>
    </row>
    <row r="9" spans="1:7" ht="14.4" hidden="1" customHeight="1">
      <c r="A9" s="5" t="s">
        <v>21</v>
      </c>
      <c r="B9" s="11"/>
      <c r="C9" s="11"/>
      <c r="D9" s="319"/>
      <c r="E9" s="320"/>
      <c r="F9" s="12"/>
    </row>
    <row r="10" spans="1:7">
      <c r="B10" s="321" t="s">
        <v>87</v>
      </c>
      <c r="C10" s="315" t="s">
        <v>22</v>
      </c>
      <c r="D10" s="317" t="s">
        <v>23</v>
      </c>
      <c r="E10" s="318"/>
      <c r="F10" s="13">
        <v>55598917</v>
      </c>
    </row>
    <row r="11" spans="1:7">
      <c r="B11" s="321"/>
      <c r="C11" s="315"/>
      <c r="D11" s="317" t="s">
        <v>24</v>
      </c>
      <c r="E11" s="318"/>
      <c r="F11" s="13">
        <v>622244</v>
      </c>
    </row>
    <row r="12" spans="1:7">
      <c r="B12" s="321"/>
      <c r="C12" s="315"/>
      <c r="D12" s="317" t="s">
        <v>25</v>
      </c>
      <c r="E12" s="318"/>
      <c r="F12" s="13">
        <v>19722</v>
      </c>
    </row>
    <row r="13" spans="1:7">
      <c r="B13" s="321"/>
      <c r="C13" s="315"/>
      <c r="D13" s="317" t="s">
        <v>26</v>
      </c>
      <c r="E13" s="318"/>
      <c r="F13" s="13">
        <v>360469</v>
      </c>
    </row>
    <row r="14" spans="1:7">
      <c r="B14" s="321"/>
      <c r="C14" s="315"/>
      <c r="D14" s="317" t="s">
        <v>27</v>
      </c>
      <c r="E14" s="318"/>
      <c r="F14" s="13">
        <v>419287</v>
      </c>
    </row>
    <row r="15" spans="1:7">
      <c r="B15" s="321"/>
      <c r="C15" s="315"/>
      <c r="D15" s="317" t="s">
        <v>28</v>
      </c>
      <c r="E15" s="318"/>
      <c r="F15" s="13">
        <v>530946</v>
      </c>
    </row>
    <row r="16" spans="1:7">
      <c r="B16" s="321"/>
      <c r="C16" s="315"/>
      <c r="D16" s="317" t="s">
        <v>29</v>
      </c>
      <c r="E16" s="318"/>
      <c r="F16" s="13">
        <v>7684464</v>
      </c>
    </row>
    <row r="17" spans="1:6">
      <c r="B17" s="321"/>
      <c r="C17" s="315"/>
      <c r="D17" s="317" t="s">
        <v>30</v>
      </c>
      <c r="E17" s="318"/>
      <c r="F17" s="13">
        <v>22735</v>
      </c>
    </row>
    <row r="18" spans="1:6">
      <c r="B18" s="321"/>
      <c r="C18" s="315"/>
      <c r="D18" s="317" t="s">
        <v>31</v>
      </c>
      <c r="E18" s="318"/>
      <c r="F18" s="13">
        <v>116788</v>
      </c>
    </row>
    <row r="19" spans="1:6">
      <c r="B19" s="321"/>
      <c r="C19" s="315"/>
      <c r="D19" s="317" t="s">
        <v>32</v>
      </c>
      <c r="E19" s="318"/>
      <c r="F19" s="13">
        <v>437903</v>
      </c>
    </row>
    <row r="20" spans="1:6">
      <c r="B20" s="321"/>
      <c r="C20" s="315"/>
      <c r="D20" s="317" t="s">
        <v>33</v>
      </c>
      <c r="E20" s="318"/>
      <c r="F20" s="13">
        <v>9792</v>
      </c>
    </row>
    <row r="21" spans="1:6">
      <c r="B21" s="321"/>
      <c r="C21" s="315"/>
      <c r="D21" s="317" t="s">
        <v>34</v>
      </c>
      <c r="E21" s="318"/>
      <c r="F21" s="13">
        <v>379934</v>
      </c>
    </row>
    <row r="22" spans="1:6">
      <c r="B22" s="321"/>
      <c r="C22" s="315"/>
      <c r="D22" s="317" t="s">
        <v>35</v>
      </c>
      <c r="E22" s="318"/>
      <c r="F22" s="13">
        <v>3042045</v>
      </c>
    </row>
    <row r="23" spans="1:6">
      <c r="B23" s="321"/>
      <c r="C23" s="315"/>
      <c r="D23" s="317" t="s">
        <v>36</v>
      </c>
      <c r="E23" s="318"/>
      <c r="F23" s="13">
        <v>30505</v>
      </c>
    </row>
    <row r="24" spans="1:6">
      <c r="B24" s="321"/>
      <c r="C24" s="315"/>
      <c r="D24" s="317" t="s">
        <v>37</v>
      </c>
      <c r="E24" s="318"/>
      <c r="F24" s="13">
        <v>618906</v>
      </c>
    </row>
    <row r="25" spans="1:6">
      <c r="B25" s="321"/>
      <c r="C25" s="315"/>
      <c r="D25" s="317" t="s">
        <v>38</v>
      </c>
      <c r="E25" s="318"/>
      <c r="F25" s="13">
        <v>24473</v>
      </c>
    </row>
    <row r="26" spans="1:6">
      <c r="B26" s="321"/>
      <c r="C26" s="315"/>
      <c r="D26" s="317" t="s">
        <v>16</v>
      </c>
      <c r="E26" s="318"/>
      <c r="F26" s="14">
        <v>565489</v>
      </c>
    </row>
    <row r="27" spans="1:6" ht="13.5" hidden="1" customHeight="1">
      <c r="A27" s="5" t="s">
        <v>39</v>
      </c>
      <c r="B27" s="321"/>
      <c r="C27" s="315"/>
      <c r="D27" s="307"/>
      <c r="E27" s="308"/>
      <c r="F27" s="210"/>
    </row>
    <row r="28" spans="1:6">
      <c r="B28" s="321"/>
      <c r="C28" s="316"/>
      <c r="D28" s="309" t="s">
        <v>40</v>
      </c>
      <c r="E28" s="310"/>
      <c r="F28" s="210">
        <v>70484619</v>
      </c>
    </row>
    <row r="29" spans="1:6" ht="13.5" hidden="1" customHeight="1">
      <c r="A29" s="5" t="s">
        <v>21</v>
      </c>
      <c r="B29" s="321"/>
      <c r="C29" s="113"/>
      <c r="D29" s="311" t="s">
        <v>41</v>
      </c>
      <c r="E29" s="17"/>
      <c r="F29" s="18"/>
    </row>
    <row r="30" spans="1:6">
      <c r="B30" s="321"/>
      <c r="C30" s="314" t="s">
        <v>42</v>
      </c>
      <c r="D30" s="312"/>
      <c r="E30" s="114" t="s">
        <v>43</v>
      </c>
      <c r="F30" s="13">
        <v>1606046</v>
      </c>
    </row>
    <row r="31" spans="1:6">
      <c r="B31" s="321"/>
      <c r="C31" s="314"/>
      <c r="D31" s="312"/>
      <c r="E31" s="114" t="s">
        <v>44</v>
      </c>
      <c r="F31" s="13">
        <v>33283</v>
      </c>
    </row>
    <row r="32" spans="1:6">
      <c r="B32" s="321"/>
      <c r="C32" s="315"/>
      <c r="D32" s="312"/>
      <c r="E32" s="114"/>
      <c r="F32" s="13"/>
    </row>
    <row r="33" spans="1:6" ht="13.5" hidden="1" customHeight="1">
      <c r="A33" s="5" t="s">
        <v>39</v>
      </c>
      <c r="B33" s="321"/>
      <c r="C33" s="315"/>
      <c r="D33" s="312"/>
      <c r="E33" s="19"/>
      <c r="F33" s="15"/>
    </row>
    <row r="34" spans="1:6">
      <c r="B34" s="321"/>
      <c r="C34" s="315"/>
      <c r="D34" s="313"/>
      <c r="E34" s="185" t="s">
        <v>45</v>
      </c>
      <c r="F34" s="16">
        <f>SUM(F29:F33)</f>
        <v>1639329</v>
      </c>
    </row>
    <row r="35" spans="1:6" ht="13.5" hidden="1" customHeight="1">
      <c r="A35" s="5" t="s">
        <v>21</v>
      </c>
      <c r="B35" s="321"/>
      <c r="C35" s="315"/>
      <c r="D35" s="311" t="s">
        <v>46</v>
      </c>
      <c r="E35" s="17"/>
      <c r="F35" s="18"/>
    </row>
    <row r="36" spans="1:6">
      <c r="B36" s="321"/>
      <c r="C36" s="315"/>
      <c r="D36" s="312"/>
      <c r="E36" s="114" t="s">
        <v>43</v>
      </c>
      <c r="F36" s="13">
        <v>24685774</v>
      </c>
    </row>
    <row r="37" spans="1:6">
      <c r="B37" s="321"/>
      <c r="C37" s="315"/>
      <c r="D37" s="312"/>
      <c r="E37" s="114" t="s">
        <v>44</v>
      </c>
      <c r="F37" s="13">
        <v>7657419</v>
      </c>
    </row>
    <row r="38" spans="1:6">
      <c r="B38" s="321"/>
      <c r="C38" s="315"/>
      <c r="D38" s="312"/>
      <c r="E38" s="114"/>
      <c r="F38" s="13"/>
    </row>
    <row r="39" spans="1:6" ht="13.5" hidden="1" customHeight="1">
      <c r="A39" s="5" t="s">
        <v>39</v>
      </c>
      <c r="B39" s="321"/>
      <c r="C39" s="315"/>
      <c r="D39" s="312"/>
      <c r="E39" s="19"/>
      <c r="F39" s="15"/>
    </row>
    <row r="40" spans="1:6">
      <c r="B40" s="321"/>
      <c r="C40" s="315"/>
      <c r="D40" s="313"/>
      <c r="E40" s="185" t="s">
        <v>45</v>
      </c>
      <c r="F40" s="16">
        <f>SUM(F35:F39)</f>
        <v>32343193</v>
      </c>
    </row>
    <row r="41" spans="1:6">
      <c r="B41" s="321"/>
      <c r="C41" s="316"/>
      <c r="D41" s="309" t="s">
        <v>40</v>
      </c>
      <c r="E41" s="310"/>
      <c r="F41" s="16">
        <f>SUM(F34,F40)</f>
        <v>33982522</v>
      </c>
    </row>
    <row r="42" spans="1:6">
      <c r="B42" s="322"/>
      <c r="C42" s="309" t="s">
        <v>17</v>
      </c>
      <c r="D42" s="323"/>
      <c r="E42" s="310"/>
      <c r="F42" s="16">
        <f>SUM(F28,F41)</f>
        <v>104467141</v>
      </c>
    </row>
  </sheetData>
  <mergeCells count="27">
    <mergeCell ref="D21:E21"/>
    <mergeCell ref="D9:E9"/>
    <mergeCell ref="B10:B42"/>
    <mergeCell ref="C10:C2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C42:E42"/>
    <mergeCell ref="D22:E22"/>
    <mergeCell ref="D23:E23"/>
    <mergeCell ref="D24:E24"/>
    <mergeCell ref="D25:E25"/>
    <mergeCell ref="D26:E26"/>
    <mergeCell ref="D27:E27"/>
    <mergeCell ref="D28:E28"/>
    <mergeCell ref="D29:D34"/>
    <mergeCell ref="C30:C41"/>
    <mergeCell ref="D35:D40"/>
    <mergeCell ref="D41:E41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4019-31D0-4D95-9890-3BE99D816174}">
  <sheetPr>
    <pageSetUpPr fitToPage="1"/>
  </sheetPr>
  <dimension ref="A1:H20"/>
  <sheetViews>
    <sheetView view="pageBreakPreview" zoomScaleNormal="100" zoomScaleSheetLayoutView="100" workbookViewId="0">
      <selection activeCell="B17" sqref="B17:G17"/>
    </sheetView>
  </sheetViews>
  <sheetFormatPr defaultColWidth="9" defaultRowHeight="14.4"/>
  <cols>
    <col min="1" max="1" width="5" style="142" customWidth="1"/>
    <col min="2" max="2" width="23.59765625" style="142" customWidth="1"/>
    <col min="3" max="7" width="15.59765625" style="142" customWidth="1"/>
    <col min="8" max="8" width="5" style="142" customWidth="1"/>
    <col min="9" max="9" width="3.5" style="5" customWidth="1"/>
    <col min="10" max="16384" width="9" style="5"/>
  </cols>
  <sheetData>
    <row r="1" spans="1:8" ht="13.5" customHeight="1">
      <c r="A1" s="5"/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 ht="13.5" customHeight="1">
      <c r="A3" s="5"/>
      <c r="B3" s="5"/>
      <c r="C3" s="5"/>
      <c r="D3" s="5"/>
      <c r="E3" s="5"/>
      <c r="F3" s="5"/>
      <c r="G3" s="5"/>
      <c r="H3" s="5"/>
    </row>
    <row r="4" spans="1:8" s="142" customFormat="1" ht="21">
      <c r="B4" s="1" t="s">
        <v>18</v>
      </c>
      <c r="C4" s="1"/>
      <c r="D4" s="1"/>
      <c r="E4" s="325"/>
      <c r="F4" s="325"/>
      <c r="G4" s="325"/>
    </row>
    <row r="5" spans="1:8" s="2" customFormat="1" ht="13.2">
      <c r="A5" s="3"/>
      <c r="B5" s="143" t="s">
        <v>0</v>
      </c>
      <c r="C5" s="143"/>
      <c r="D5" s="143"/>
      <c r="E5" s="143"/>
      <c r="F5" s="143"/>
      <c r="G5" s="144" t="s">
        <v>318</v>
      </c>
      <c r="H5" s="4"/>
    </row>
    <row r="6" spans="1:8" s="2" customFormat="1" ht="13.2">
      <c r="A6" s="3"/>
      <c r="B6" s="3" t="s">
        <v>282</v>
      </c>
      <c r="C6" s="3"/>
      <c r="D6" s="3"/>
      <c r="E6" s="3"/>
      <c r="F6" s="3"/>
      <c r="G6" s="3"/>
      <c r="H6" s="3"/>
    </row>
    <row r="7" spans="1:8" s="2" customFormat="1" ht="13.2">
      <c r="A7" s="3"/>
      <c r="B7" s="3"/>
      <c r="C7" s="3"/>
      <c r="D7" s="3"/>
      <c r="E7" s="3"/>
      <c r="F7" s="3"/>
      <c r="G7" s="4" t="s">
        <v>288</v>
      </c>
      <c r="H7" s="3"/>
    </row>
    <row r="8" spans="1:8" s="142" customFormat="1" ht="16.2">
      <c r="B8" s="326" t="s">
        <v>9</v>
      </c>
      <c r="C8" s="326" t="s">
        <v>10</v>
      </c>
      <c r="D8" s="328" t="s">
        <v>11</v>
      </c>
      <c r="E8" s="329"/>
      <c r="F8" s="329"/>
      <c r="G8" s="330"/>
    </row>
    <row r="9" spans="1:8" s="145" customFormat="1" ht="16.2">
      <c r="B9" s="327"/>
      <c r="C9" s="327"/>
      <c r="D9" s="146" t="s">
        <v>12</v>
      </c>
      <c r="E9" s="147" t="s">
        <v>13</v>
      </c>
      <c r="F9" s="147" t="s">
        <v>14</v>
      </c>
      <c r="G9" s="147" t="s">
        <v>15</v>
      </c>
    </row>
    <row r="10" spans="1:8" s="142" customFormat="1" ht="16.2">
      <c r="B10" s="148" t="s">
        <v>325</v>
      </c>
      <c r="C10" s="149">
        <v>106500196</v>
      </c>
      <c r="D10" s="150">
        <v>32343193</v>
      </c>
      <c r="E10" s="151">
        <v>602056</v>
      </c>
      <c r="F10" s="151">
        <v>63162461</v>
      </c>
      <c r="G10" s="151">
        <v>10392486</v>
      </c>
    </row>
    <row r="11" spans="1:8" s="142" customFormat="1" ht="16.2">
      <c r="B11" s="148" t="s">
        <v>326</v>
      </c>
      <c r="C11" s="149">
        <v>13184145</v>
      </c>
      <c r="D11" s="150">
        <v>1639329</v>
      </c>
      <c r="E11" s="151">
        <v>6371156</v>
      </c>
      <c r="F11" s="151">
        <v>5173660</v>
      </c>
      <c r="G11" s="151">
        <v>0</v>
      </c>
    </row>
    <row r="12" spans="1:8" s="142" customFormat="1" ht="16.2">
      <c r="B12" s="148" t="s">
        <v>327</v>
      </c>
      <c r="C12" s="149">
        <v>2694237</v>
      </c>
      <c r="D12" s="150">
        <v>0</v>
      </c>
      <c r="E12" s="152">
        <v>0</v>
      </c>
      <c r="F12" s="151">
        <v>0</v>
      </c>
      <c r="G12" s="151">
        <v>2694237</v>
      </c>
    </row>
    <row r="13" spans="1:8" s="142" customFormat="1" ht="16.2">
      <c r="B13" s="148" t="s">
        <v>328</v>
      </c>
      <c r="C13" s="149">
        <v>0</v>
      </c>
      <c r="D13" s="150">
        <v>0</v>
      </c>
      <c r="E13" s="152">
        <v>0</v>
      </c>
      <c r="F13" s="152">
        <v>0</v>
      </c>
      <c r="G13" s="152">
        <v>0</v>
      </c>
    </row>
    <row r="14" spans="1:8" s="142" customFormat="1" ht="16.2">
      <c r="B14" s="153" t="s">
        <v>329</v>
      </c>
      <c r="C14" s="149">
        <v>122378578</v>
      </c>
      <c r="D14" s="154">
        <v>33982522</v>
      </c>
      <c r="E14" s="154">
        <v>6973212</v>
      </c>
      <c r="F14" s="154">
        <v>68336121</v>
      </c>
      <c r="G14" s="154">
        <v>13086723</v>
      </c>
    </row>
    <row r="15" spans="1:8" s="155" customFormat="1" ht="13.2"/>
    <row r="16" spans="1:8" s="155" customFormat="1" ht="13.2"/>
    <row r="17" spans="1:8" ht="15">
      <c r="A17" s="155"/>
      <c r="B17" s="324"/>
      <c r="C17" s="324"/>
      <c r="D17" s="324"/>
      <c r="E17" s="324"/>
      <c r="F17" s="324"/>
      <c r="G17" s="324"/>
      <c r="H17" s="155"/>
    </row>
    <row r="18" spans="1:8" ht="16.2">
      <c r="A18" s="155"/>
      <c r="B18" s="156"/>
      <c r="C18" s="156"/>
      <c r="D18" s="156"/>
      <c r="E18" s="156"/>
      <c r="F18" s="156"/>
      <c r="G18" s="156"/>
      <c r="H18" s="155"/>
    </row>
    <row r="19" spans="1:8" ht="16.2">
      <c r="B19" s="157"/>
      <c r="C19" s="156"/>
      <c r="D19" s="157"/>
      <c r="E19" s="157"/>
      <c r="F19" s="157"/>
      <c r="G19" s="157"/>
    </row>
    <row r="20" spans="1:8">
      <c r="A20" s="145"/>
      <c r="B20" s="145"/>
      <c r="C20" s="145"/>
      <c r="D20" s="145"/>
      <c r="E20" s="145"/>
      <c r="F20" s="145"/>
      <c r="G20" s="145"/>
      <c r="H20" s="145"/>
    </row>
  </sheetData>
  <mergeCells count="5">
    <mergeCell ref="B17:G17"/>
    <mergeCell ref="E4:G4"/>
    <mergeCell ref="B8:B9"/>
    <mergeCell ref="C8:C9"/>
    <mergeCell ref="D8:G8"/>
  </mergeCells>
  <phoneticPr fontId="6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4877-A50C-4269-B9BC-FD7771BD3C4D}">
  <dimension ref="A1:H10"/>
  <sheetViews>
    <sheetView zoomScaleNormal="100" zoomScaleSheetLayoutView="100" workbookViewId="0">
      <selection activeCell="A7" sqref="A7"/>
    </sheetView>
  </sheetViews>
  <sheetFormatPr defaultColWidth="8.8984375" defaultRowHeight="10.8"/>
  <cols>
    <col min="1" max="1" width="60.8984375" style="158" customWidth="1"/>
    <col min="2" max="2" width="40.8984375" style="158" customWidth="1"/>
    <col min="3" max="3" width="8.8984375" style="158"/>
    <col min="4" max="4" width="9.19921875" style="158" bestFit="1" customWidth="1"/>
    <col min="5" max="16384" width="8.8984375" style="158"/>
  </cols>
  <sheetData>
    <row r="1" spans="1:8" s="5" customFormat="1" ht="25.5" customHeight="1">
      <c r="A1" s="1" t="s">
        <v>319</v>
      </c>
      <c r="B1" s="164"/>
      <c r="C1" s="164"/>
      <c r="D1" s="164"/>
      <c r="E1" s="164"/>
      <c r="F1" s="164"/>
    </row>
    <row r="2" spans="1:8" ht="21">
      <c r="A2" s="1" t="s">
        <v>320</v>
      </c>
    </row>
    <row r="3" spans="1:8" ht="13.2">
      <c r="A3" s="133" t="s">
        <v>0</v>
      </c>
      <c r="B3" s="134" t="s">
        <v>296</v>
      </c>
      <c r="C3" s="133"/>
      <c r="D3" s="133"/>
      <c r="E3" s="133"/>
      <c r="F3" s="133"/>
      <c r="G3" s="133"/>
      <c r="H3" s="134"/>
    </row>
    <row r="4" spans="1:8" ht="13.2">
      <c r="A4" s="133" t="s">
        <v>282</v>
      </c>
      <c r="B4" s="133"/>
      <c r="C4" s="133"/>
      <c r="D4" s="133"/>
      <c r="E4" s="133"/>
      <c r="F4" s="133"/>
      <c r="G4" s="133"/>
      <c r="H4" s="133"/>
    </row>
    <row r="5" spans="1:8" ht="13.2">
      <c r="B5" s="134" t="s">
        <v>4</v>
      </c>
    </row>
    <row r="6" spans="1:8" ht="22.5" customHeight="1">
      <c r="A6" s="159" t="s">
        <v>1</v>
      </c>
      <c r="B6" s="159" t="s">
        <v>2</v>
      </c>
    </row>
    <row r="7" spans="1:8" ht="30" customHeight="1">
      <c r="A7" s="160" t="s">
        <v>321</v>
      </c>
      <c r="B7" s="161">
        <v>2904</v>
      </c>
    </row>
    <row r="8" spans="1:8" ht="30" customHeight="1">
      <c r="A8" s="160" t="s">
        <v>322</v>
      </c>
      <c r="B8" s="161">
        <v>6769239</v>
      </c>
    </row>
    <row r="9" spans="1:8" ht="30" customHeight="1">
      <c r="A9" s="160" t="s">
        <v>323</v>
      </c>
      <c r="B9" s="161"/>
    </row>
    <row r="10" spans="1:8" ht="30" customHeight="1">
      <c r="A10" s="159" t="s">
        <v>3</v>
      </c>
      <c r="B10" s="162">
        <v>6772143</v>
      </c>
    </row>
  </sheetData>
  <phoneticPr fontId="2"/>
  <pageMargins left="0.78740157480314965" right="0.39370078740157483" top="0.7874015748031496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7B79-40E7-45F1-A874-D8D9B1027449}">
  <sheetPr>
    <pageSetUpPr fitToPage="1"/>
  </sheetPr>
  <dimension ref="A1:I24"/>
  <sheetViews>
    <sheetView zoomScaleNormal="100" workbookViewId="0">
      <selection activeCell="D11" sqref="D11"/>
    </sheetView>
  </sheetViews>
  <sheetFormatPr defaultColWidth="8.8984375" defaultRowHeight="10.8"/>
  <cols>
    <col min="1" max="1" width="30.8984375" style="116" customWidth="1"/>
    <col min="2" max="11" width="15.8984375" style="116" customWidth="1"/>
    <col min="12" max="16384" width="8.8984375" style="116"/>
  </cols>
  <sheetData>
    <row r="1" spans="1:9" ht="24" customHeight="1">
      <c r="A1" s="167" t="s">
        <v>300</v>
      </c>
      <c r="B1" s="165"/>
      <c r="C1" s="165"/>
      <c r="D1" s="165"/>
      <c r="E1" s="165"/>
      <c r="F1" s="165"/>
      <c r="G1" s="165"/>
      <c r="H1" s="165"/>
      <c r="I1" s="165"/>
    </row>
    <row r="2" spans="1:9" ht="13.2">
      <c r="A2" s="117" t="s">
        <v>0</v>
      </c>
      <c r="B2" s="117"/>
      <c r="C2" s="117"/>
      <c r="D2" s="117"/>
      <c r="E2" s="117"/>
      <c r="F2" s="117"/>
      <c r="G2" s="117"/>
      <c r="H2" s="117"/>
      <c r="I2" s="118" t="s">
        <v>296</v>
      </c>
    </row>
    <row r="3" spans="1:9" ht="13.2">
      <c r="A3" s="117" t="s">
        <v>282</v>
      </c>
      <c r="B3" s="117"/>
      <c r="C3" s="117"/>
      <c r="D3" s="117"/>
      <c r="E3" s="117"/>
      <c r="F3" s="117"/>
      <c r="G3" s="117"/>
      <c r="H3" s="117"/>
      <c r="I3" s="117"/>
    </row>
    <row r="4" spans="1:9" ht="13.2">
      <c r="A4" s="117"/>
      <c r="B4" s="117"/>
      <c r="C4" s="117"/>
      <c r="D4" s="117"/>
      <c r="E4" s="117"/>
      <c r="F4" s="117"/>
      <c r="G4" s="117"/>
      <c r="H4" s="117"/>
      <c r="I4" s="118" t="s">
        <v>4</v>
      </c>
    </row>
    <row r="5" spans="1:9" ht="21.6">
      <c r="A5" s="119" t="s">
        <v>5</v>
      </c>
      <c r="B5" s="120" t="s">
        <v>262</v>
      </c>
      <c r="C5" s="119" t="s">
        <v>52</v>
      </c>
      <c r="D5" s="119" t="s">
        <v>53</v>
      </c>
      <c r="E5" s="119" t="s">
        <v>54</v>
      </c>
      <c r="F5" s="119" t="s">
        <v>55</v>
      </c>
      <c r="G5" s="119" t="s">
        <v>56</v>
      </c>
      <c r="H5" s="119" t="s">
        <v>57</v>
      </c>
      <c r="I5" s="119" t="s">
        <v>3</v>
      </c>
    </row>
    <row r="6" spans="1:9">
      <c r="A6" s="121" t="s">
        <v>263</v>
      </c>
      <c r="B6" s="122">
        <v>2839007</v>
      </c>
      <c r="C6" s="122">
        <v>139824620</v>
      </c>
      <c r="D6" s="122">
        <v>16698852</v>
      </c>
      <c r="E6" s="122">
        <v>31251935</v>
      </c>
      <c r="F6" s="122">
        <v>2512013</v>
      </c>
      <c r="G6" s="122">
        <v>1129381</v>
      </c>
      <c r="H6" s="122">
        <v>63741390</v>
      </c>
      <c r="I6" s="122">
        <v>257997198</v>
      </c>
    </row>
    <row r="7" spans="1:9">
      <c r="A7" s="121" t="s">
        <v>264</v>
      </c>
      <c r="B7" s="122">
        <v>1585019</v>
      </c>
      <c r="C7" s="122">
        <v>105335616</v>
      </c>
      <c r="D7" s="122">
        <v>9966967</v>
      </c>
      <c r="E7" s="122">
        <v>9192305</v>
      </c>
      <c r="F7" s="122">
        <v>921559</v>
      </c>
      <c r="G7" s="122">
        <v>495432</v>
      </c>
      <c r="H7" s="122">
        <v>43862760</v>
      </c>
      <c r="I7" s="122">
        <v>171359658</v>
      </c>
    </row>
    <row r="8" spans="1:9">
      <c r="A8" s="121" t="s">
        <v>265</v>
      </c>
      <c r="B8" s="122" t="s">
        <v>266</v>
      </c>
      <c r="C8" s="122" t="s">
        <v>266</v>
      </c>
      <c r="D8" s="122" t="s">
        <v>266</v>
      </c>
      <c r="E8" s="122" t="s">
        <v>266</v>
      </c>
      <c r="F8" s="122" t="s">
        <v>266</v>
      </c>
      <c r="G8" s="122" t="s">
        <v>266</v>
      </c>
      <c r="H8" s="122" t="s">
        <v>266</v>
      </c>
      <c r="I8" s="122" t="s">
        <v>266</v>
      </c>
    </row>
    <row r="9" spans="1:9">
      <c r="A9" s="121" t="s">
        <v>267</v>
      </c>
      <c r="B9" s="122">
        <v>40338</v>
      </c>
      <c r="C9" s="122">
        <v>32659256</v>
      </c>
      <c r="D9" s="122">
        <v>6644922</v>
      </c>
      <c r="E9" s="122">
        <v>9983406</v>
      </c>
      <c r="F9" s="122">
        <v>1306248</v>
      </c>
      <c r="G9" s="122">
        <v>175850</v>
      </c>
      <c r="H9" s="122">
        <v>19620986</v>
      </c>
      <c r="I9" s="122">
        <v>70431006</v>
      </c>
    </row>
    <row r="10" spans="1:9">
      <c r="A10" s="121" t="s">
        <v>268</v>
      </c>
      <c r="B10" s="122">
        <v>673</v>
      </c>
      <c r="C10" s="122">
        <v>1829748</v>
      </c>
      <c r="D10" s="122">
        <v>86963</v>
      </c>
      <c r="E10" s="122">
        <v>12076223</v>
      </c>
      <c r="F10" s="122">
        <v>284206</v>
      </c>
      <c r="G10" s="122">
        <v>458098</v>
      </c>
      <c r="H10" s="122">
        <v>257644</v>
      </c>
      <c r="I10" s="122">
        <v>14993557</v>
      </c>
    </row>
    <row r="11" spans="1:9">
      <c r="A11" s="121" t="s">
        <v>269</v>
      </c>
      <c r="B11" s="122" t="s">
        <v>266</v>
      </c>
      <c r="C11" s="122" t="s">
        <v>266</v>
      </c>
      <c r="D11" s="122" t="s">
        <v>266</v>
      </c>
      <c r="E11" s="122" t="s">
        <v>266</v>
      </c>
      <c r="F11" s="122" t="s">
        <v>266</v>
      </c>
      <c r="G11" s="122" t="s">
        <v>266</v>
      </c>
      <c r="H11" s="122" t="s">
        <v>266</v>
      </c>
      <c r="I11" s="122" t="s">
        <v>266</v>
      </c>
    </row>
    <row r="12" spans="1:9">
      <c r="A12" s="121" t="s">
        <v>270</v>
      </c>
      <c r="B12" s="122" t="s">
        <v>266</v>
      </c>
      <c r="C12" s="122" t="s">
        <v>266</v>
      </c>
      <c r="D12" s="122" t="s">
        <v>266</v>
      </c>
      <c r="E12" s="122" t="s">
        <v>266</v>
      </c>
      <c r="F12" s="122" t="s">
        <v>266</v>
      </c>
      <c r="G12" s="122" t="s">
        <v>266</v>
      </c>
      <c r="H12" s="122" t="s">
        <v>266</v>
      </c>
      <c r="I12" s="122" t="s">
        <v>266</v>
      </c>
    </row>
    <row r="13" spans="1:9">
      <c r="A13" s="121" t="s">
        <v>271</v>
      </c>
      <c r="B13" s="122" t="s">
        <v>266</v>
      </c>
      <c r="C13" s="122" t="s">
        <v>266</v>
      </c>
      <c r="D13" s="122" t="s">
        <v>266</v>
      </c>
      <c r="E13" s="122" t="s">
        <v>266</v>
      </c>
      <c r="F13" s="122" t="s">
        <v>266</v>
      </c>
      <c r="G13" s="122" t="s">
        <v>266</v>
      </c>
      <c r="H13" s="122" t="s">
        <v>266</v>
      </c>
      <c r="I13" s="122" t="s">
        <v>266</v>
      </c>
    </row>
    <row r="14" spans="1:9">
      <c r="A14" s="121" t="s">
        <v>297</v>
      </c>
      <c r="B14" s="122" t="s">
        <v>266</v>
      </c>
      <c r="C14" s="122" t="s">
        <v>266</v>
      </c>
      <c r="D14" s="122" t="s">
        <v>266</v>
      </c>
      <c r="E14" s="122" t="s">
        <v>266</v>
      </c>
      <c r="F14" s="122" t="s">
        <v>266</v>
      </c>
      <c r="G14" s="122" t="s">
        <v>266</v>
      </c>
      <c r="H14" s="122" t="s">
        <v>266</v>
      </c>
      <c r="I14" s="122" t="s">
        <v>266</v>
      </c>
    </row>
    <row r="15" spans="1:9">
      <c r="A15" s="121" t="s">
        <v>272</v>
      </c>
      <c r="B15" s="122">
        <v>1212977</v>
      </c>
      <c r="C15" s="122" t="s">
        <v>266</v>
      </c>
      <c r="D15" s="122" t="s">
        <v>266</v>
      </c>
      <c r="E15" s="122" t="s">
        <v>266</v>
      </c>
      <c r="F15" s="122" t="s">
        <v>266</v>
      </c>
      <c r="G15" s="122" t="s">
        <v>266</v>
      </c>
      <c r="H15" s="122" t="s">
        <v>266</v>
      </c>
      <c r="I15" s="122">
        <v>1212977</v>
      </c>
    </row>
    <row r="16" spans="1:9">
      <c r="A16" s="121" t="s">
        <v>273</v>
      </c>
      <c r="B16" s="122">
        <v>169498624</v>
      </c>
      <c r="C16" s="122">
        <v>5268</v>
      </c>
      <c r="D16" s="122" t="s">
        <v>266</v>
      </c>
      <c r="E16" s="122" t="s">
        <v>266</v>
      </c>
      <c r="F16" s="122" t="s">
        <v>266</v>
      </c>
      <c r="G16" s="122" t="s">
        <v>266</v>
      </c>
      <c r="H16" s="122">
        <v>643002</v>
      </c>
      <c r="I16" s="122">
        <v>170146894</v>
      </c>
    </row>
    <row r="17" spans="1:9">
      <c r="A17" s="121" t="s">
        <v>264</v>
      </c>
      <c r="B17" s="122">
        <v>86613183</v>
      </c>
      <c r="C17" s="122" t="s">
        <v>266</v>
      </c>
      <c r="D17" s="122" t="s">
        <v>266</v>
      </c>
      <c r="E17" s="122" t="s">
        <v>266</v>
      </c>
      <c r="F17" s="122" t="s">
        <v>266</v>
      </c>
      <c r="G17" s="122" t="s">
        <v>266</v>
      </c>
      <c r="H17" s="122" t="s">
        <v>266</v>
      </c>
      <c r="I17" s="122">
        <v>86613183</v>
      </c>
    </row>
    <row r="18" spans="1:9">
      <c r="A18" s="121" t="s">
        <v>267</v>
      </c>
      <c r="B18" s="122">
        <v>56972</v>
      </c>
      <c r="C18" s="122" t="s">
        <v>266</v>
      </c>
      <c r="D18" s="122" t="s">
        <v>266</v>
      </c>
      <c r="E18" s="122" t="s">
        <v>266</v>
      </c>
      <c r="F18" s="122" t="s">
        <v>266</v>
      </c>
      <c r="G18" s="122" t="s">
        <v>266</v>
      </c>
      <c r="H18" s="122" t="s">
        <v>266</v>
      </c>
      <c r="I18" s="122">
        <v>56972</v>
      </c>
    </row>
    <row r="19" spans="1:9">
      <c r="A19" s="121" t="s">
        <v>268</v>
      </c>
      <c r="B19" s="122">
        <v>79554551</v>
      </c>
      <c r="C19" s="122">
        <v>5268</v>
      </c>
      <c r="D19" s="122" t="s">
        <v>266</v>
      </c>
      <c r="E19" s="122" t="s">
        <v>266</v>
      </c>
      <c r="F19" s="122" t="s">
        <v>266</v>
      </c>
      <c r="G19" s="122" t="s">
        <v>266</v>
      </c>
      <c r="H19" s="122">
        <v>643002</v>
      </c>
      <c r="I19" s="122">
        <v>80202820</v>
      </c>
    </row>
    <row r="20" spans="1:9">
      <c r="A20" s="121" t="s">
        <v>272</v>
      </c>
      <c r="B20" s="122">
        <v>3273918</v>
      </c>
      <c r="C20" s="122" t="s">
        <v>266</v>
      </c>
      <c r="D20" s="122" t="s">
        <v>266</v>
      </c>
      <c r="E20" s="122" t="s">
        <v>266</v>
      </c>
      <c r="F20" s="122" t="s">
        <v>266</v>
      </c>
      <c r="G20" s="122" t="s">
        <v>266</v>
      </c>
      <c r="H20" s="122" t="s">
        <v>266</v>
      </c>
      <c r="I20" s="122">
        <v>3273918</v>
      </c>
    </row>
    <row r="21" spans="1:9">
      <c r="A21" s="121" t="s">
        <v>274</v>
      </c>
      <c r="B21" s="122">
        <v>3958</v>
      </c>
      <c r="C21" s="122">
        <v>440219</v>
      </c>
      <c r="D21" s="122">
        <v>79765</v>
      </c>
      <c r="E21" s="122">
        <v>44451</v>
      </c>
      <c r="F21" s="122">
        <v>546</v>
      </c>
      <c r="G21" s="122">
        <v>29496</v>
      </c>
      <c r="H21" s="122">
        <v>627418</v>
      </c>
      <c r="I21" s="122">
        <v>1225853</v>
      </c>
    </row>
    <row r="22" spans="1:9">
      <c r="A22" s="121" t="s">
        <v>3</v>
      </c>
      <c r="B22" s="122">
        <v>172341589</v>
      </c>
      <c r="C22" s="122">
        <v>140270107</v>
      </c>
      <c r="D22" s="122">
        <v>16778617</v>
      </c>
      <c r="E22" s="122">
        <v>31296385</v>
      </c>
      <c r="F22" s="122">
        <v>2512559</v>
      </c>
      <c r="G22" s="122">
        <v>1158877</v>
      </c>
      <c r="H22" s="122">
        <v>65011810</v>
      </c>
      <c r="I22" s="122">
        <v>429369944</v>
      </c>
    </row>
    <row r="24" spans="1:9">
      <c r="A24" s="116" t="s">
        <v>299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ED78-7C49-46F7-8D5D-52FBA880E6A4}">
  <sheetPr>
    <pageSetUpPr fitToPage="1"/>
  </sheetPr>
  <dimension ref="A1:L31"/>
  <sheetViews>
    <sheetView showGridLines="0" view="pageBreakPreview" topLeftCell="B10" zoomScaleNormal="100" zoomScaleSheetLayoutView="100" workbookViewId="0">
      <selection activeCell="C25" sqref="C25"/>
    </sheetView>
  </sheetViews>
  <sheetFormatPr defaultColWidth="8.8984375" defaultRowHeight="10.8"/>
  <cols>
    <col min="1" max="1" width="3.3984375" style="116" customWidth="1"/>
    <col min="2" max="2" width="22.59765625" style="116" customWidth="1"/>
    <col min="3" max="12" width="15.3984375" style="116" customWidth="1"/>
    <col min="13" max="16384" width="8.8984375" style="116"/>
  </cols>
  <sheetData>
    <row r="1" spans="1:12" ht="19.2">
      <c r="A1" s="2"/>
      <c r="B1" s="127" t="s">
        <v>284</v>
      </c>
      <c r="J1" s="2"/>
      <c r="K1" s="2"/>
      <c r="L1" s="2"/>
    </row>
    <row r="2" spans="1:12" ht="13.2">
      <c r="A2" s="2"/>
      <c r="B2" s="117" t="s">
        <v>0</v>
      </c>
      <c r="C2" s="117"/>
      <c r="D2" s="117"/>
      <c r="E2" s="117"/>
      <c r="F2" s="117"/>
      <c r="G2" s="117"/>
      <c r="H2" s="117"/>
      <c r="I2" s="118" t="s">
        <v>301</v>
      </c>
      <c r="J2" s="2"/>
      <c r="K2" s="2"/>
      <c r="L2" s="2"/>
    </row>
    <row r="3" spans="1:12" ht="13.2">
      <c r="A3" s="2"/>
      <c r="B3" s="117" t="s">
        <v>282</v>
      </c>
      <c r="C3" s="117"/>
      <c r="D3" s="117"/>
      <c r="E3" s="117"/>
      <c r="F3" s="117"/>
      <c r="G3" s="117"/>
      <c r="H3" s="117"/>
      <c r="I3" s="117"/>
      <c r="J3" s="2"/>
      <c r="K3" s="2"/>
      <c r="L3" s="2"/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.2">
      <c r="A5" s="2"/>
      <c r="B5" s="186" t="s">
        <v>225</v>
      </c>
      <c r="C5" s="2"/>
      <c r="D5" s="2"/>
      <c r="E5" s="2"/>
      <c r="F5" s="2"/>
      <c r="G5" s="2"/>
      <c r="H5" s="2"/>
      <c r="I5" s="4" t="s">
        <v>285</v>
      </c>
      <c r="J5" s="2"/>
      <c r="K5" s="2"/>
      <c r="L5" s="2"/>
    </row>
    <row r="6" spans="1:12" ht="37.5" customHeight="1">
      <c r="A6" s="2"/>
      <c r="B6" s="187" t="s">
        <v>226</v>
      </c>
      <c r="C6" s="188" t="s">
        <v>227</v>
      </c>
      <c r="D6" s="188" t="s">
        <v>228</v>
      </c>
      <c r="E6" s="188" t="s">
        <v>229</v>
      </c>
      <c r="F6" s="188" t="s">
        <v>230</v>
      </c>
      <c r="G6" s="188" t="s">
        <v>231</v>
      </c>
      <c r="H6" s="188" t="s">
        <v>232</v>
      </c>
      <c r="I6" s="188" t="s">
        <v>224</v>
      </c>
      <c r="J6" s="2"/>
      <c r="K6" s="2"/>
      <c r="L6" s="2"/>
    </row>
    <row r="7" spans="1:12" ht="18" customHeight="1">
      <c r="A7" s="2"/>
      <c r="B7" s="189" t="s">
        <v>233</v>
      </c>
      <c r="C7" s="190"/>
      <c r="D7" s="190"/>
      <c r="E7" s="191"/>
      <c r="F7" s="190"/>
      <c r="G7" s="191"/>
      <c r="H7" s="190"/>
      <c r="I7" s="190"/>
      <c r="J7" s="2"/>
      <c r="K7" s="2"/>
      <c r="L7" s="2"/>
    </row>
    <row r="8" spans="1:12" ht="18" customHeight="1">
      <c r="A8" s="2"/>
      <c r="B8" s="192" t="s">
        <v>3</v>
      </c>
      <c r="C8" s="191"/>
      <c r="D8" s="191"/>
      <c r="E8" s="191"/>
      <c r="F8" s="191"/>
      <c r="G8" s="191"/>
      <c r="H8" s="191"/>
      <c r="I8" s="191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3.2">
      <c r="A10" s="2"/>
      <c r="B10" s="186" t="s">
        <v>234</v>
      </c>
      <c r="C10" s="2"/>
      <c r="D10" s="2"/>
      <c r="E10" s="2"/>
      <c r="F10" s="2"/>
      <c r="G10" s="2"/>
      <c r="H10" s="2"/>
      <c r="I10" s="2"/>
      <c r="J10" s="2"/>
      <c r="K10" s="4" t="s">
        <v>285</v>
      </c>
      <c r="L10" s="2"/>
    </row>
    <row r="11" spans="1:12" ht="37.5" customHeight="1">
      <c r="A11" s="2"/>
      <c r="B11" s="187" t="s">
        <v>235</v>
      </c>
      <c r="C11" s="188" t="s">
        <v>236</v>
      </c>
      <c r="D11" s="188" t="s">
        <v>237</v>
      </c>
      <c r="E11" s="188" t="s">
        <v>238</v>
      </c>
      <c r="F11" s="188" t="s">
        <v>239</v>
      </c>
      <c r="G11" s="188" t="s">
        <v>240</v>
      </c>
      <c r="H11" s="188" t="s">
        <v>241</v>
      </c>
      <c r="I11" s="188" t="s">
        <v>242</v>
      </c>
      <c r="J11" s="188" t="s">
        <v>243</v>
      </c>
      <c r="K11" s="188" t="s">
        <v>224</v>
      </c>
      <c r="L11" s="2"/>
    </row>
    <row r="12" spans="1:12" ht="33" customHeight="1">
      <c r="A12" s="2"/>
      <c r="B12" s="193" t="s">
        <v>244</v>
      </c>
      <c r="C12" s="190">
        <v>1291602</v>
      </c>
      <c r="D12" s="190">
        <v>1756766</v>
      </c>
      <c r="E12" s="190">
        <v>363289</v>
      </c>
      <c r="F12" s="191">
        <f>IFERROR(D12-E12,"")</f>
        <v>1393477</v>
      </c>
      <c r="G12" s="190">
        <v>1305798</v>
      </c>
      <c r="H12" s="194">
        <f>IFERROR(C12/G12,"")</f>
        <v>0.98912848694821098</v>
      </c>
      <c r="I12" s="191">
        <f>IFERROR(F12*H12,"")</f>
        <v>1378327.7966071323</v>
      </c>
      <c r="J12" s="190"/>
      <c r="K12" s="190"/>
      <c r="L12" s="2"/>
    </row>
    <row r="13" spans="1:12" ht="33.75" customHeight="1">
      <c r="A13" s="2"/>
      <c r="B13" s="193" t="s">
        <v>245</v>
      </c>
      <c r="C13" s="190">
        <v>50000</v>
      </c>
      <c r="D13" s="190">
        <v>2891547</v>
      </c>
      <c r="E13" s="190">
        <v>2108230</v>
      </c>
      <c r="F13" s="191">
        <f t="shared" ref="F13:F16" si="0">IFERROR(D13-E13,"")</f>
        <v>783317</v>
      </c>
      <c r="G13" s="190">
        <v>100000</v>
      </c>
      <c r="H13" s="194">
        <f t="shared" ref="H13:H16" si="1">IFERROR(C13/G13,"")</f>
        <v>0.5</v>
      </c>
      <c r="I13" s="191">
        <f t="shared" ref="I13:I16" si="2">IFERROR(F13*H13,"")</f>
        <v>391658.5</v>
      </c>
      <c r="J13" s="190"/>
      <c r="K13" s="190"/>
      <c r="L13" s="2"/>
    </row>
    <row r="14" spans="1:12" ht="29.25" customHeight="1">
      <c r="A14" s="2"/>
      <c r="B14" s="193" t="s">
        <v>246</v>
      </c>
      <c r="C14" s="190">
        <v>5000</v>
      </c>
      <c r="D14" s="190">
        <v>43504</v>
      </c>
      <c r="E14" s="190">
        <v>0</v>
      </c>
      <c r="F14" s="191">
        <f t="shared" si="0"/>
        <v>43504</v>
      </c>
      <c r="G14" s="190">
        <v>5000</v>
      </c>
      <c r="H14" s="194">
        <f t="shared" si="1"/>
        <v>1</v>
      </c>
      <c r="I14" s="191">
        <f t="shared" si="2"/>
        <v>43504</v>
      </c>
      <c r="J14" s="190"/>
      <c r="K14" s="190"/>
      <c r="L14" s="2"/>
    </row>
    <row r="15" spans="1:12" ht="30" customHeight="1">
      <c r="A15" s="2"/>
      <c r="B15" s="193" t="s">
        <v>247</v>
      </c>
      <c r="C15" s="190">
        <v>50000</v>
      </c>
      <c r="D15" s="190">
        <v>168810</v>
      </c>
      <c r="E15" s="190">
        <v>37613</v>
      </c>
      <c r="F15" s="191">
        <f t="shared" si="0"/>
        <v>131197</v>
      </c>
      <c r="G15" s="190">
        <v>50000</v>
      </c>
      <c r="H15" s="194">
        <f t="shared" si="1"/>
        <v>1</v>
      </c>
      <c r="I15" s="191">
        <f t="shared" si="2"/>
        <v>131197</v>
      </c>
      <c r="J15" s="190"/>
      <c r="K15" s="190"/>
      <c r="L15" s="2"/>
    </row>
    <row r="16" spans="1:12" ht="36" customHeight="1">
      <c r="A16" s="2"/>
      <c r="B16" s="193" t="s">
        <v>248</v>
      </c>
      <c r="C16" s="190">
        <v>200000</v>
      </c>
      <c r="D16" s="190">
        <v>743677</v>
      </c>
      <c r="E16" s="190">
        <v>230492</v>
      </c>
      <c r="F16" s="191">
        <f t="shared" si="0"/>
        <v>513185</v>
      </c>
      <c r="G16" s="190">
        <v>200000</v>
      </c>
      <c r="H16" s="194">
        <f t="shared" si="1"/>
        <v>1</v>
      </c>
      <c r="I16" s="191">
        <f t="shared" si="2"/>
        <v>513185</v>
      </c>
      <c r="J16" s="190"/>
      <c r="K16" s="190"/>
      <c r="L16" s="2"/>
    </row>
    <row r="17" spans="1:12" ht="30" customHeight="1">
      <c r="A17" s="2"/>
      <c r="B17" s="192" t="s">
        <v>3</v>
      </c>
      <c r="C17" s="191">
        <f>IFERROR(SUM(C12:C16),"")</f>
        <v>1596602</v>
      </c>
      <c r="D17" s="191">
        <f t="shared" ref="D17:K17" si="3">IFERROR(SUM(D12:D16),"")</f>
        <v>5604304</v>
      </c>
      <c r="E17" s="191">
        <f t="shared" si="3"/>
        <v>2739624</v>
      </c>
      <c r="F17" s="191">
        <f t="shared" si="3"/>
        <v>2864680</v>
      </c>
      <c r="G17" s="191">
        <f t="shared" si="3"/>
        <v>1660798</v>
      </c>
      <c r="H17" s="194">
        <f t="shared" si="3"/>
        <v>4.4891284869482107</v>
      </c>
      <c r="I17" s="191">
        <f t="shared" si="3"/>
        <v>2457872.2966071321</v>
      </c>
      <c r="J17" s="191">
        <f t="shared" si="3"/>
        <v>0</v>
      </c>
      <c r="K17" s="191">
        <f t="shared" si="3"/>
        <v>0</v>
      </c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3.2">
      <c r="A19" s="2"/>
      <c r="B19" s="186" t="s">
        <v>249</v>
      </c>
      <c r="C19" s="2"/>
      <c r="D19" s="2"/>
      <c r="E19" s="2"/>
      <c r="F19" s="2"/>
      <c r="G19" s="2"/>
      <c r="H19" s="2"/>
      <c r="I19" s="2"/>
      <c r="J19" s="2"/>
      <c r="K19" s="2"/>
      <c r="L19" s="4" t="s">
        <v>285</v>
      </c>
    </row>
    <row r="20" spans="1:12" ht="34.5" customHeight="1">
      <c r="A20" s="2"/>
      <c r="B20" s="187" t="s">
        <v>235</v>
      </c>
      <c r="C20" s="188" t="s">
        <v>250</v>
      </c>
      <c r="D20" s="188" t="s">
        <v>237</v>
      </c>
      <c r="E20" s="188" t="s">
        <v>238</v>
      </c>
      <c r="F20" s="188" t="s">
        <v>239</v>
      </c>
      <c r="G20" s="188" t="s">
        <v>240</v>
      </c>
      <c r="H20" s="188" t="s">
        <v>241</v>
      </c>
      <c r="I20" s="188" t="s">
        <v>242</v>
      </c>
      <c r="J20" s="188" t="s">
        <v>251</v>
      </c>
      <c r="K20" s="188" t="s">
        <v>252</v>
      </c>
      <c r="L20" s="188" t="s">
        <v>224</v>
      </c>
    </row>
    <row r="21" spans="1:12" ht="32.25" customHeight="1">
      <c r="A21" s="2"/>
      <c r="B21" s="193" t="s">
        <v>253</v>
      </c>
      <c r="C21" s="190">
        <v>4100</v>
      </c>
      <c r="D21" s="195">
        <v>5107749</v>
      </c>
      <c r="E21" s="195">
        <v>1558142</v>
      </c>
      <c r="F21" s="191">
        <f>IFERROR(D21-E21,"")</f>
        <v>3549607</v>
      </c>
      <c r="G21" s="195">
        <v>1500000</v>
      </c>
      <c r="H21" s="194">
        <f>IFERROR(C21/G21,"")</f>
        <v>2.7333333333333333E-3</v>
      </c>
      <c r="I21" s="191">
        <f>IFERROR(F21*H21,"")</f>
        <v>9702.259133333333</v>
      </c>
      <c r="J21" s="190"/>
      <c r="K21" s="191">
        <f>IFERROR(C21-J21,"")</f>
        <v>4100</v>
      </c>
      <c r="L21" s="190"/>
    </row>
    <row r="22" spans="1:12" ht="30" customHeight="1">
      <c r="A22" s="2"/>
      <c r="B22" s="193" t="s">
        <v>254</v>
      </c>
      <c r="C22" s="190">
        <v>15000</v>
      </c>
      <c r="D22" s="195">
        <v>104248902</v>
      </c>
      <c r="E22" s="195">
        <v>30109114</v>
      </c>
      <c r="F22" s="191">
        <f t="shared" ref="F22:F31" si="4">IFERROR(D22-E22,"")</f>
        <v>74139788</v>
      </c>
      <c r="G22" s="195">
        <v>35585601</v>
      </c>
      <c r="H22" s="194">
        <f t="shared" ref="H22:H31" si="5">IFERROR(C22/G22,"")</f>
        <v>4.2151880475476582E-4</v>
      </c>
      <c r="I22" s="191">
        <f t="shared" ref="I22:I31" si="6">IFERROR(F22*H22,"")</f>
        <v>31251.314822531731</v>
      </c>
      <c r="J22" s="190"/>
      <c r="K22" s="191">
        <f t="shared" ref="K22:K31" si="7">IFERROR(C22-J22,"")</f>
        <v>15000</v>
      </c>
      <c r="L22" s="190"/>
    </row>
    <row r="23" spans="1:12" ht="27.75" customHeight="1">
      <c r="A23" s="2"/>
      <c r="B23" s="193" t="s">
        <v>255</v>
      </c>
      <c r="C23" s="190">
        <v>849</v>
      </c>
      <c r="D23" s="190">
        <v>1443728777</v>
      </c>
      <c r="E23" s="190">
        <v>119355072</v>
      </c>
      <c r="F23" s="191">
        <f t="shared" si="4"/>
        <v>1324373705</v>
      </c>
      <c r="G23" s="195">
        <v>18998171</v>
      </c>
      <c r="H23" s="194">
        <f t="shared" si="5"/>
        <v>4.4688512383639454E-5</v>
      </c>
      <c r="I23" s="191">
        <f t="shared" si="6"/>
        <v>59184.290716458963</v>
      </c>
      <c r="J23" s="190"/>
      <c r="K23" s="191">
        <f t="shared" si="7"/>
        <v>849</v>
      </c>
      <c r="L23" s="190"/>
    </row>
    <row r="24" spans="1:12" ht="30" customHeight="1">
      <c r="A24" s="2"/>
      <c r="B24" s="193" t="s">
        <v>256</v>
      </c>
      <c r="C24" s="190">
        <v>4890</v>
      </c>
      <c r="D24" s="190">
        <v>265380288</v>
      </c>
      <c r="E24" s="190">
        <v>250979228</v>
      </c>
      <c r="F24" s="191">
        <f t="shared" si="4"/>
        <v>14401060</v>
      </c>
      <c r="G24" s="190">
        <v>10435120</v>
      </c>
      <c r="H24" s="194">
        <f t="shared" si="5"/>
        <v>4.6860984828157225E-4</v>
      </c>
      <c r="I24" s="191">
        <f t="shared" si="6"/>
        <v>6748.4785416938184</v>
      </c>
      <c r="J24" s="190"/>
      <c r="K24" s="191">
        <f t="shared" si="7"/>
        <v>4890</v>
      </c>
      <c r="L24" s="190"/>
    </row>
    <row r="25" spans="1:12" ht="30" customHeight="1">
      <c r="A25" s="2"/>
      <c r="B25" s="193" t="s">
        <v>257</v>
      </c>
      <c r="C25" s="190">
        <v>3581</v>
      </c>
      <c r="D25" s="190">
        <v>23110889</v>
      </c>
      <c r="E25" s="190">
        <v>21967378</v>
      </c>
      <c r="F25" s="191">
        <f t="shared" si="4"/>
        <v>1143511</v>
      </c>
      <c r="G25" s="190">
        <v>608152</v>
      </c>
      <c r="H25" s="194">
        <f t="shared" si="5"/>
        <v>5.8883305489417122E-3</v>
      </c>
      <c r="I25" s="191">
        <f t="shared" si="6"/>
        <v>6733.3707543508863</v>
      </c>
      <c r="J25" s="190"/>
      <c r="K25" s="191">
        <f t="shared" si="7"/>
        <v>3581</v>
      </c>
      <c r="L25" s="190"/>
    </row>
    <row r="26" spans="1:12" ht="29.25" customHeight="1">
      <c r="A26" s="2"/>
      <c r="B26" s="193" t="s">
        <v>258</v>
      </c>
      <c r="C26" s="190">
        <v>124</v>
      </c>
      <c r="D26" s="195">
        <f>507347-1</f>
        <v>507346</v>
      </c>
      <c r="E26" s="195">
        <v>20148</v>
      </c>
      <c r="F26" s="191">
        <f t="shared" si="4"/>
        <v>487198</v>
      </c>
      <c r="G26" s="195">
        <v>23000</v>
      </c>
      <c r="H26" s="194">
        <f t="shared" si="5"/>
        <v>5.3913043478260869E-3</v>
      </c>
      <c r="I26" s="191">
        <f t="shared" si="6"/>
        <v>2626.6326956521739</v>
      </c>
      <c r="J26" s="190"/>
      <c r="K26" s="191">
        <f t="shared" si="7"/>
        <v>124</v>
      </c>
      <c r="L26" s="190"/>
    </row>
    <row r="27" spans="1:12" ht="30" customHeight="1">
      <c r="A27" s="2"/>
      <c r="B27" s="193" t="s">
        <v>259</v>
      </c>
      <c r="C27" s="190">
        <v>544</v>
      </c>
      <c r="D27" s="190">
        <v>124899</v>
      </c>
      <c r="E27" s="190">
        <v>111227</v>
      </c>
      <c r="F27" s="191">
        <f t="shared" si="4"/>
        <v>13672</v>
      </c>
      <c r="G27" s="190">
        <v>1782</v>
      </c>
      <c r="H27" s="194">
        <f t="shared" si="5"/>
        <v>0.30527497194163861</v>
      </c>
      <c r="I27" s="191">
        <f t="shared" si="6"/>
        <v>4173.7194163860831</v>
      </c>
      <c r="J27" s="190"/>
      <c r="K27" s="191">
        <f t="shared" si="7"/>
        <v>544</v>
      </c>
      <c r="L27" s="190"/>
    </row>
    <row r="28" spans="1:12" s="2" customFormat="1" ht="30" customHeight="1">
      <c r="B28" s="193" t="s">
        <v>324</v>
      </c>
      <c r="C28" s="190">
        <v>300</v>
      </c>
      <c r="D28" s="190">
        <v>18692</v>
      </c>
      <c r="E28" s="190">
        <v>0</v>
      </c>
      <c r="F28" s="191">
        <f t="shared" si="4"/>
        <v>18692</v>
      </c>
      <c r="G28" s="190">
        <v>3000</v>
      </c>
      <c r="H28" s="194">
        <f t="shared" si="5"/>
        <v>0.1</v>
      </c>
      <c r="I28" s="191">
        <f t="shared" si="6"/>
        <v>1869.2</v>
      </c>
      <c r="J28" s="190"/>
      <c r="K28" s="191">
        <f t="shared" si="7"/>
        <v>300</v>
      </c>
      <c r="L28" s="190"/>
    </row>
    <row r="29" spans="1:12" ht="30" customHeight="1">
      <c r="A29" s="2"/>
      <c r="B29" s="193" t="s">
        <v>260</v>
      </c>
      <c r="C29" s="190">
        <v>13000</v>
      </c>
      <c r="D29" s="190">
        <f>24164123000-1000</f>
        <v>24164122000</v>
      </c>
      <c r="E29" s="190">
        <v>23738231000</v>
      </c>
      <c r="F29" s="191">
        <f t="shared" si="4"/>
        <v>425891000</v>
      </c>
      <c r="G29" s="190">
        <v>16602000</v>
      </c>
      <c r="H29" s="194">
        <f t="shared" si="5"/>
        <v>7.8303818817009995E-4</v>
      </c>
      <c r="I29" s="191">
        <f t="shared" si="6"/>
        <v>333488.91699795204</v>
      </c>
      <c r="J29" s="190"/>
      <c r="K29" s="191">
        <f t="shared" si="7"/>
        <v>13000</v>
      </c>
      <c r="L29" s="190"/>
    </row>
    <row r="30" spans="1:12" ht="30" customHeight="1">
      <c r="A30" s="2"/>
      <c r="B30" s="193" t="s">
        <v>261</v>
      </c>
      <c r="C30" s="190">
        <v>5100</v>
      </c>
      <c r="D30" s="190">
        <v>266358</v>
      </c>
      <c r="E30" s="190">
        <v>173245</v>
      </c>
      <c r="F30" s="191">
        <f t="shared" si="4"/>
        <v>93113</v>
      </c>
      <c r="G30" s="190">
        <v>10000</v>
      </c>
      <c r="H30" s="194">
        <f t="shared" si="5"/>
        <v>0.51</v>
      </c>
      <c r="I30" s="191">
        <f t="shared" si="6"/>
        <v>47487.63</v>
      </c>
      <c r="J30" s="190"/>
      <c r="K30" s="191">
        <f t="shared" si="7"/>
        <v>5100</v>
      </c>
      <c r="L30" s="190"/>
    </row>
    <row r="31" spans="1:12" ht="30" customHeight="1">
      <c r="A31" s="2"/>
      <c r="B31" s="61"/>
      <c r="C31" s="7">
        <f>IFERROR(SUM(C19:C30),"")</f>
        <v>47488</v>
      </c>
      <c r="D31" s="7">
        <f>IFERROR(SUM(D19:D30),"")</f>
        <v>26006615900</v>
      </c>
      <c r="E31" s="7">
        <f>IFERROR(SUM(E19:E30),"")</f>
        <v>24162504554</v>
      </c>
      <c r="F31" s="7">
        <f t="shared" si="4"/>
        <v>1844111346</v>
      </c>
      <c r="G31" s="7">
        <f>IFERROR(SUM(G19:G30),"")</f>
        <v>83766826</v>
      </c>
      <c r="H31" s="196">
        <f t="shared" si="5"/>
        <v>5.6690699967550399E-4</v>
      </c>
      <c r="I31" s="7">
        <f t="shared" si="6"/>
        <v>1045439.6302284152</v>
      </c>
      <c r="J31" s="7">
        <f>IFERROR(SUM(J19:J30),"")</f>
        <v>0</v>
      </c>
      <c r="K31" s="7">
        <f t="shared" si="7"/>
        <v>47488</v>
      </c>
      <c r="L31" s="7">
        <f t="shared" ref="L31" si="8">IFERROR(SUM(L19:L30),"")</f>
        <v>0</v>
      </c>
    </row>
  </sheetData>
  <phoneticPr fontId="2"/>
  <pageMargins left="0.39370078740157483" right="0.39370078740157483" top="0.39370078740157483" bottom="0.19685039370078741" header="0.19685039370078741" footer="0.19685039370078741"/>
  <pageSetup paperSize="9" scale="72" fitToHeight="0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FB50-D200-4CF5-86E7-8747234C759B}">
  <sheetPr>
    <pageSetUpPr fitToPage="1"/>
  </sheetPr>
  <dimension ref="A1:H21"/>
  <sheetViews>
    <sheetView showGridLines="0" zoomScaleNormal="100" zoomScaleSheetLayoutView="100" workbookViewId="0"/>
  </sheetViews>
  <sheetFormatPr defaultColWidth="8.8984375" defaultRowHeight="10.8"/>
  <cols>
    <col min="1" max="1" width="22.8984375" style="116" customWidth="1"/>
    <col min="2" max="7" width="19.8984375" style="116" customWidth="1"/>
    <col min="8" max="16384" width="8.8984375" style="116"/>
  </cols>
  <sheetData>
    <row r="1" spans="1:8" ht="19.2">
      <c r="A1" s="127" t="s">
        <v>302</v>
      </c>
    </row>
    <row r="2" spans="1:8" ht="13.2">
      <c r="A2" s="117" t="s">
        <v>0</v>
      </c>
      <c r="B2" s="117"/>
      <c r="C2" s="117"/>
      <c r="D2" s="117"/>
      <c r="E2" s="117"/>
      <c r="F2" s="117"/>
      <c r="G2" s="118" t="s">
        <v>296</v>
      </c>
      <c r="H2" s="118"/>
    </row>
    <row r="3" spans="1:8" ht="13.2">
      <c r="A3" s="117" t="s">
        <v>282</v>
      </c>
      <c r="B3" s="117"/>
      <c r="C3" s="117"/>
      <c r="D3" s="117"/>
      <c r="E3" s="117"/>
      <c r="F3" s="117"/>
      <c r="G3" s="117"/>
      <c r="H3" s="117"/>
    </row>
    <row r="4" spans="1:8" ht="13.2">
      <c r="G4" s="118" t="s">
        <v>4</v>
      </c>
    </row>
    <row r="5" spans="1:8" ht="22.5" customHeight="1">
      <c r="A5" s="123" t="s">
        <v>1</v>
      </c>
      <c r="B5" s="123" t="s">
        <v>220</v>
      </c>
      <c r="C5" s="123" t="s">
        <v>221</v>
      </c>
      <c r="D5" s="123" t="s">
        <v>222</v>
      </c>
      <c r="E5" s="123" t="s">
        <v>6</v>
      </c>
      <c r="F5" s="124" t="s">
        <v>223</v>
      </c>
      <c r="G5" s="124" t="s">
        <v>224</v>
      </c>
    </row>
    <row r="6" spans="1:8" ht="18" customHeight="1">
      <c r="A6" s="121" t="s">
        <v>303</v>
      </c>
      <c r="B6" s="122">
        <v>6277429</v>
      </c>
      <c r="C6" s="122">
        <v>1229288</v>
      </c>
      <c r="D6" s="122"/>
      <c r="E6" s="122"/>
      <c r="F6" s="125">
        <v>7506717</v>
      </c>
      <c r="G6" s="122"/>
    </row>
    <row r="7" spans="1:8" ht="18" customHeight="1">
      <c r="A7" s="121" t="s">
        <v>304</v>
      </c>
      <c r="B7" s="122">
        <v>83625</v>
      </c>
      <c r="C7" s="122">
        <v>16375</v>
      </c>
      <c r="D7" s="122"/>
      <c r="E7" s="122"/>
      <c r="F7" s="125">
        <v>100000</v>
      </c>
      <c r="G7" s="122"/>
    </row>
    <row r="8" spans="1:8" ht="18" customHeight="1">
      <c r="A8" s="121" t="s">
        <v>305</v>
      </c>
      <c r="B8" s="122">
        <v>26018</v>
      </c>
      <c r="C8" s="122"/>
      <c r="D8" s="122"/>
      <c r="E8" s="122">
        <v>10982</v>
      </c>
      <c r="F8" s="125">
        <v>37000</v>
      </c>
      <c r="G8" s="122"/>
    </row>
    <row r="9" spans="1:8" ht="18" customHeight="1">
      <c r="A9" s="121" t="s">
        <v>306</v>
      </c>
      <c r="B9" s="122">
        <v>22553</v>
      </c>
      <c r="C9" s="122"/>
      <c r="D9" s="122"/>
      <c r="E9" s="122">
        <v>50447</v>
      </c>
      <c r="F9" s="125">
        <v>73000</v>
      </c>
      <c r="G9" s="122"/>
    </row>
    <row r="10" spans="1:8" ht="18" customHeight="1">
      <c r="A10" s="121" t="s">
        <v>307</v>
      </c>
      <c r="B10" s="122">
        <v>55084</v>
      </c>
      <c r="C10" s="122">
        <v>10787</v>
      </c>
      <c r="D10" s="122"/>
      <c r="E10" s="122"/>
      <c r="F10" s="125">
        <v>65871</v>
      </c>
      <c r="G10" s="122"/>
    </row>
    <row r="11" spans="1:8" ht="18" customHeight="1">
      <c r="A11" s="121" t="s">
        <v>308</v>
      </c>
      <c r="B11" s="122">
        <v>335203</v>
      </c>
      <c r="C11" s="122">
        <v>65642</v>
      </c>
      <c r="D11" s="122"/>
      <c r="E11" s="122"/>
      <c r="F11" s="125">
        <v>400845</v>
      </c>
      <c r="G11" s="122"/>
    </row>
    <row r="12" spans="1:8" ht="18" customHeight="1">
      <c r="A12" s="121" t="s">
        <v>309</v>
      </c>
      <c r="B12" s="122">
        <v>508552</v>
      </c>
      <c r="C12" s="122">
        <v>99588</v>
      </c>
      <c r="D12" s="122"/>
      <c r="E12" s="122"/>
      <c r="F12" s="125">
        <v>608140</v>
      </c>
      <c r="G12" s="122"/>
    </row>
    <row r="13" spans="1:8" ht="18" customHeight="1">
      <c r="A13" s="121" t="s">
        <v>310</v>
      </c>
      <c r="B13" s="122">
        <v>450070</v>
      </c>
      <c r="C13" s="122">
        <v>88135</v>
      </c>
      <c r="D13" s="122"/>
      <c r="E13" s="122"/>
      <c r="F13" s="125">
        <v>538205</v>
      </c>
      <c r="G13" s="122"/>
    </row>
    <row r="14" spans="1:8" ht="18" customHeight="1">
      <c r="A14" s="121" t="s">
        <v>311</v>
      </c>
      <c r="B14" s="122">
        <v>5411</v>
      </c>
      <c r="C14" s="122">
        <v>1060</v>
      </c>
      <c r="D14" s="122"/>
      <c r="E14" s="122"/>
      <c r="F14" s="125">
        <v>6471</v>
      </c>
      <c r="G14" s="122"/>
    </row>
    <row r="15" spans="1:8" ht="18" customHeight="1">
      <c r="A15" s="121" t="s">
        <v>312</v>
      </c>
      <c r="B15" s="122">
        <v>3392562</v>
      </c>
      <c r="C15" s="122">
        <v>664355</v>
      </c>
      <c r="D15" s="122"/>
      <c r="E15" s="122"/>
      <c r="F15" s="125">
        <v>4056917</v>
      </c>
      <c r="G15" s="122"/>
    </row>
    <row r="16" spans="1:8" ht="18" customHeight="1">
      <c r="A16" s="121" t="s">
        <v>313</v>
      </c>
      <c r="B16" s="122">
        <v>45641</v>
      </c>
      <c r="C16" s="122">
        <v>8938</v>
      </c>
      <c r="D16" s="122"/>
      <c r="E16" s="122"/>
      <c r="F16" s="125">
        <v>54579</v>
      </c>
      <c r="G16" s="122"/>
    </row>
    <row r="17" spans="1:7" ht="18" customHeight="1">
      <c r="A17" s="121" t="s">
        <v>314</v>
      </c>
      <c r="B17" s="122">
        <v>485750</v>
      </c>
      <c r="C17" s="122">
        <v>95122</v>
      </c>
      <c r="D17" s="122"/>
      <c r="E17" s="122"/>
      <c r="F17" s="125">
        <v>580872</v>
      </c>
      <c r="G17" s="122"/>
    </row>
    <row r="18" spans="1:7" ht="18" customHeight="1">
      <c r="A18" s="121" t="s">
        <v>315</v>
      </c>
      <c r="B18" s="122">
        <v>207460</v>
      </c>
      <c r="C18" s="122">
        <v>40626</v>
      </c>
      <c r="D18" s="122"/>
      <c r="E18" s="122"/>
      <c r="F18" s="125">
        <v>248086</v>
      </c>
      <c r="G18" s="122"/>
    </row>
    <row r="19" spans="1:7" ht="18" customHeight="1">
      <c r="A19" s="121" t="s">
        <v>316</v>
      </c>
      <c r="B19" s="122">
        <v>94531</v>
      </c>
      <c r="C19" s="122">
        <v>18512</v>
      </c>
      <c r="D19" s="122"/>
      <c r="E19" s="122"/>
      <c r="F19" s="125">
        <v>113043</v>
      </c>
      <c r="G19" s="122"/>
    </row>
    <row r="20" spans="1:7" ht="18" customHeight="1">
      <c r="A20" s="121" t="s">
        <v>317</v>
      </c>
      <c r="B20" s="122">
        <v>2345</v>
      </c>
      <c r="C20" s="122">
        <v>459</v>
      </c>
      <c r="D20" s="122"/>
      <c r="E20" s="122"/>
      <c r="F20" s="125">
        <v>2804</v>
      </c>
      <c r="G20" s="122"/>
    </row>
    <row r="21" spans="1:7" ht="24" customHeight="1">
      <c r="A21" s="126" t="s">
        <v>3</v>
      </c>
      <c r="B21" s="122">
        <v>11992234</v>
      </c>
      <c r="C21" s="122">
        <v>2338887</v>
      </c>
      <c r="D21" s="122"/>
      <c r="E21" s="122">
        <v>61429</v>
      </c>
      <c r="F21" s="125">
        <v>14392550</v>
      </c>
      <c r="G21" s="122"/>
    </row>
  </sheetData>
  <phoneticPr fontId="2"/>
  <pageMargins left="0.39370078740157483" right="0.39370078740157483" top="0.78740157480314965" bottom="0.39370078740157483" header="0.19685039370078741" footer="0.19685039370078741"/>
  <pageSetup paperSize="9" scale="91" fitToHeight="0" orientation="landscape" r:id="rId1"/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2FAB-8E7B-45AC-8D8D-B523C13B6AF4}">
  <sheetPr>
    <pageSetUpPr fitToPage="1"/>
  </sheetPr>
  <dimension ref="B1:I21"/>
  <sheetViews>
    <sheetView zoomScaleNormal="100" zoomScaleSheetLayoutView="100" workbookViewId="0"/>
  </sheetViews>
  <sheetFormatPr defaultColWidth="8.8984375" defaultRowHeight="12"/>
  <cols>
    <col min="1" max="1" width="2.69921875" style="128" customWidth="1"/>
    <col min="2" max="2" width="22.09765625" style="128" customWidth="1"/>
    <col min="3" max="6" width="14.59765625" style="128" customWidth="1"/>
    <col min="7" max="7" width="12.69921875" style="128" customWidth="1"/>
    <col min="8" max="16384" width="8.8984375" style="128"/>
  </cols>
  <sheetData>
    <row r="1" spans="2:9" ht="19.2">
      <c r="B1" s="127" t="s">
        <v>205</v>
      </c>
    </row>
    <row r="2" spans="2:9" ht="13.2">
      <c r="B2" s="117" t="s">
        <v>0</v>
      </c>
      <c r="C2" s="117"/>
      <c r="D2" s="117"/>
      <c r="E2" s="117"/>
      <c r="F2" s="117"/>
      <c r="G2" s="118" t="s">
        <v>301</v>
      </c>
      <c r="H2" s="117"/>
      <c r="I2" s="118"/>
    </row>
    <row r="3" spans="2:9" ht="13.2">
      <c r="B3" s="117" t="s">
        <v>282</v>
      </c>
      <c r="C3" s="117"/>
      <c r="D3" s="117"/>
      <c r="E3" s="117"/>
      <c r="F3" s="117"/>
      <c r="G3" s="117"/>
      <c r="H3" s="117"/>
      <c r="I3" s="117"/>
    </row>
    <row r="4" spans="2:9" ht="13.2">
      <c r="G4" s="118" t="s">
        <v>290</v>
      </c>
    </row>
    <row r="5" spans="2:9" ht="22.5" customHeight="1">
      <c r="B5" s="219" t="s">
        <v>206</v>
      </c>
      <c r="C5" s="219" t="s">
        <v>207</v>
      </c>
      <c r="D5" s="219"/>
      <c r="E5" s="219" t="s">
        <v>208</v>
      </c>
      <c r="F5" s="219"/>
      <c r="G5" s="220" t="s">
        <v>209</v>
      </c>
    </row>
    <row r="6" spans="2:9" ht="22.5" customHeight="1">
      <c r="B6" s="219"/>
      <c r="C6" s="197" t="s">
        <v>210</v>
      </c>
      <c r="D6" s="198" t="s">
        <v>211</v>
      </c>
      <c r="E6" s="197" t="s">
        <v>210</v>
      </c>
      <c r="F6" s="198" t="s">
        <v>211</v>
      </c>
      <c r="G6" s="219"/>
    </row>
    <row r="7" spans="2:9" ht="19.5" customHeight="1">
      <c r="B7" s="221" t="s">
        <v>212</v>
      </c>
      <c r="C7" s="222"/>
      <c r="D7" s="222"/>
      <c r="E7" s="222"/>
      <c r="F7" s="222"/>
      <c r="G7" s="223"/>
    </row>
    <row r="8" spans="2:9" ht="19.5" customHeight="1">
      <c r="B8" s="199" t="s">
        <v>94</v>
      </c>
      <c r="C8" s="200"/>
      <c r="D8" s="200"/>
      <c r="E8" s="200"/>
      <c r="F8" s="200"/>
      <c r="G8" s="200"/>
      <c r="H8" s="129"/>
    </row>
    <row r="9" spans="2:9" ht="19.5" customHeight="1">
      <c r="B9" s="216" t="s">
        <v>213</v>
      </c>
      <c r="C9" s="217"/>
      <c r="D9" s="217"/>
      <c r="E9" s="217"/>
      <c r="F9" s="217"/>
      <c r="G9" s="218"/>
    </row>
    <row r="10" spans="2:9" ht="19.5" customHeight="1">
      <c r="B10" s="199" t="s">
        <v>94</v>
      </c>
      <c r="C10" s="200"/>
      <c r="D10" s="200"/>
      <c r="E10" s="200"/>
      <c r="F10" s="200"/>
      <c r="G10" s="200"/>
    </row>
    <row r="11" spans="2:9" ht="19.5" customHeight="1">
      <c r="B11" s="216" t="s">
        <v>214</v>
      </c>
      <c r="C11" s="217"/>
      <c r="D11" s="217"/>
      <c r="E11" s="217"/>
      <c r="F11" s="217"/>
      <c r="G11" s="218"/>
    </row>
    <row r="12" spans="2:9" ht="19.5" customHeight="1">
      <c r="B12" s="199" t="s">
        <v>94</v>
      </c>
      <c r="C12" s="200"/>
      <c r="D12" s="200"/>
      <c r="E12" s="200"/>
      <c r="F12" s="200"/>
      <c r="G12" s="200"/>
    </row>
    <row r="13" spans="2:9" ht="19.5" customHeight="1">
      <c r="B13" s="216" t="s">
        <v>215</v>
      </c>
      <c r="C13" s="217"/>
      <c r="D13" s="217"/>
      <c r="E13" s="217"/>
      <c r="F13" s="217"/>
      <c r="G13" s="218"/>
    </row>
    <row r="14" spans="2:9" ht="19.5" customHeight="1">
      <c r="B14" s="199" t="s">
        <v>94</v>
      </c>
      <c r="C14" s="200"/>
      <c r="D14" s="200"/>
      <c r="E14" s="200"/>
      <c r="F14" s="200"/>
      <c r="G14" s="200"/>
    </row>
    <row r="15" spans="2:9" ht="19.5" customHeight="1">
      <c r="B15" s="216" t="s">
        <v>182</v>
      </c>
      <c r="C15" s="217"/>
      <c r="D15" s="217"/>
      <c r="E15" s="217"/>
      <c r="F15" s="217"/>
      <c r="G15" s="218"/>
    </row>
    <row r="16" spans="2:9" ht="19.5" customHeight="1">
      <c r="B16" s="199" t="s">
        <v>94</v>
      </c>
      <c r="C16" s="200"/>
      <c r="D16" s="200"/>
      <c r="E16" s="200"/>
      <c r="F16" s="200"/>
      <c r="G16" s="200"/>
    </row>
    <row r="17" spans="2:7" ht="19.5" customHeight="1">
      <c r="B17" s="216" t="s">
        <v>185</v>
      </c>
      <c r="C17" s="217"/>
      <c r="D17" s="217"/>
      <c r="E17" s="217"/>
      <c r="F17" s="217"/>
      <c r="G17" s="218"/>
    </row>
    <row r="18" spans="2:7" ht="19.5" customHeight="1">
      <c r="B18" s="201" t="s">
        <v>216</v>
      </c>
      <c r="C18" s="200">
        <v>0</v>
      </c>
      <c r="D18" s="200"/>
      <c r="E18" s="200">
        <v>2112</v>
      </c>
      <c r="F18" s="200"/>
      <c r="G18" s="200">
        <v>30000</v>
      </c>
    </row>
    <row r="19" spans="2:7" ht="19.5" customHeight="1">
      <c r="B19" s="201" t="s">
        <v>217</v>
      </c>
      <c r="C19" s="200">
        <v>960</v>
      </c>
      <c r="D19" s="200"/>
      <c r="E19" s="200">
        <v>1152</v>
      </c>
      <c r="F19" s="200"/>
      <c r="G19" s="200">
        <v>15000</v>
      </c>
    </row>
    <row r="20" spans="2:7" ht="19.5" customHeight="1">
      <c r="B20" s="201" t="s">
        <v>218</v>
      </c>
      <c r="C20" s="200">
        <v>1536</v>
      </c>
      <c r="D20" s="200"/>
      <c r="E20" s="200">
        <v>2304</v>
      </c>
      <c r="F20" s="200"/>
      <c r="G20" s="200">
        <v>30000</v>
      </c>
    </row>
    <row r="21" spans="2:7" ht="19.5" customHeight="1">
      <c r="B21" s="202" t="s">
        <v>219</v>
      </c>
      <c r="C21" s="203">
        <f>IFERROR(SUM(C8:C20),"")</f>
        <v>2496</v>
      </c>
      <c r="D21" s="203">
        <f>IFERROR(SUM(D8:D20),"")</f>
        <v>0</v>
      </c>
      <c r="E21" s="203">
        <f>IFERROR(SUM(E8:E20),"")</f>
        <v>5568</v>
      </c>
      <c r="F21" s="203">
        <f>IFERROR(SUM(F8:F20),"")</f>
        <v>0</v>
      </c>
      <c r="G21" s="204">
        <f>IFERROR(SUM(G8:G20),"")</f>
        <v>75000</v>
      </c>
    </row>
  </sheetData>
  <mergeCells count="10">
    <mergeCell ref="B11:G11"/>
    <mergeCell ref="B13:G13"/>
    <mergeCell ref="B15:G15"/>
    <mergeCell ref="B17:G17"/>
    <mergeCell ref="B5:B6"/>
    <mergeCell ref="C5:D5"/>
    <mergeCell ref="E5:F5"/>
    <mergeCell ref="G5:G6"/>
    <mergeCell ref="B7:G7"/>
    <mergeCell ref="B9:G9"/>
  </mergeCells>
  <phoneticPr fontId="2"/>
  <pageMargins left="0.39370078740157483" right="0.39370078740157483" top="0.78740157480314965" bottom="0.39370078740157483" header="0.19685039370078741" footer="0.19685039370078741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D2DD-34BB-4A53-9B5C-7C2453F6625A}">
  <dimension ref="A1:J40"/>
  <sheetViews>
    <sheetView zoomScaleNormal="100" workbookViewId="0"/>
  </sheetViews>
  <sheetFormatPr defaultColWidth="9" defaultRowHeight="14.4"/>
  <cols>
    <col min="1" max="1" width="3.59765625" style="5" customWidth="1"/>
    <col min="2" max="2" width="1" style="5" customWidth="1"/>
    <col min="3" max="3" width="29.8984375" style="5" customWidth="1"/>
    <col min="4" max="5" width="18.59765625" style="5" customWidth="1"/>
    <col min="6" max="6" width="17.8984375" style="5" bestFit="1" customWidth="1"/>
    <col min="7" max="16384" width="9" style="5"/>
  </cols>
  <sheetData>
    <row r="1" spans="1:10" ht="13.5" customHeight="1"/>
    <row r="2" spans="1:10" ht="25.5" customHeight="1">
      <c r="C2" s="163" t="s">
        <v>286</v>
      </c>
      <c r="D2" s="89"/>
      <c r="E2" s="90"/>
    </row>
    <row r="3" spans="1:10" ht="15" customHeight="1">
      <c r="C3" s="117" t="s">
        <v>0</v>
      </c>
      <c r="D3" s="117"/>
      <c r="E3" s="118" t="s">
        <v>318</v>
      </c>
      <c r="F3" s="117"/>
      <c r="G3" s="117"/>
      <c r="H3" s="117"/>
      <c r="I3" s="117"/>
      <c r="J3" s="118"/>
    </row>
    <row r="4" spans="1:10" ht="15" customHeight="1">
      <c r="C4" s="117" t="s">
        <v>282</v>
      </c>
      <c r="D4" s="117"/>
      <c r="E4" s="117"/>
      <c r="F4" s="117"/>
      <c r="G4" s="117"/>
      <c r="H4" s="117"/>
      <c r="I4" s="117"/>
      <c r="J4" s="117"/>
    </row>
    <row r="5" spans="1:10" ht="15.75" customHeight="1">
      <c r="C5" s="117"/>
      <c r="D5" s="117"/>
      <c r="E5" s="118" t="s">
        <v>4</v>
      </c>
      <c r="F5" s="117"/>
      <c r="G5" s="117"/>
      <c r="H5" s="117"/>
      <c r="I5" s="117"/>
      <c r="J5" s="118"/>
    </row>
    <row r="6" spans="1:10" s="58" customFormat="1" ht="15.75" customHeight="1">
      <c r="C6" s="6" t="s">
        <v>178</v>
      </c>
      <c r="D6" s="6" t="s">
        <v>179</v>
      </c>
      <c r="E6" s="6" t="s">
        <v>180</v>
      </c>
    </row>
    <row r="7" spans="1:10" s="58" customFormat="1" ht="21" customHeight="1">
      <c r="C7" s="216" t="s">
        <v>181</v>
      </c>
      <c r="D7" s="217"/>
      <c r="E7" s="218"/>
    </row>
    <row r="8" spans="1:10" s="58" customFormat="1" ht="21" hidden="1" customHeight="1">
      <c r="C8" s="170"/>
      <c r="D8" s="171"/>
      <c r="E8" s="172"/>
    </row>
    <row r="9" spans="1:10" s="58" customFormat="1" ht="21" customHeight="1">
      <c r="C9" s="224" t="s">
        <v>182</v>
      </c>
      <c r="D9" s="225"/>
      <c r="E9" s="226"/>
    </row>
    <row r="10" spans="1:10" s="58" customFormat="1" ht="21" hidden="1" customHeight="1">
      <c r="A10" s="58" t="s">
        <v>21</v>
      </c>
      <c r="C10" s="91"/>
      <c r="D10" s="92"/>
      <c r="E10" s="93"/>
    </row>
    <row r="11" spans="1:10" s="58" customFormat="1" ht="21" customHeight="1">
      <c r="C11" s="59" t="s">
        <v>94</v>
      </c>
      <c r="D11" s="60"/>
      <c r="E11" s="60"/>
    </row>
    <row r="12" spans="1:10" s="58" customFormat="1" ht="21" hidden="1" customHeight="1">
      <c r="A12" s="58" t="s">
        <v>184</v>
      </c>
      <c r="C12" s="94"/>
      <c r="D12" s="95"/>
      <c r="E12" s="96"/>
    </row>
    <row r="13" spans="1:10" s="58" customFormat="1" ht="21" customHeight="1">
      <c r="C13" s="216" t="s">
        <v>185</v>
      </c>
      <c r="D13" s="217"/>
      <c r="E13" s="218"/>
    </row>
    <row r="14" spans="1:10" s="58" customFormat="1" ht="21" hidden="1" customHeight="1">
      <c r="A14" s="58" t="s">
        <v>21</v>
      </c>
      <c r="C14" s="91"/>
      <c r="D14" s="92"/>
      <c r="E14" s="93"/>
    </row>
    <row r="15" spans="1:10" s="58" customFormat="1" ht="21" customHeight="1">
      <c r="C15" s="109" t="s">
        <v>94</v>
      </c>
      <c r="D15" s="173"/>
      <c r="E15" s="173"/>
    </row>
    <row r="16" spans="1:10" s="58" customFormat="1" ht="21" hidden="1" customHeight="1">
      <c r="A16" s="58" t="s">
        <v>184</v>
      </c>
      <c r="C16" s="94"/>
      <c r="D16" s="98"/>
      <c r="E16" s="99"/>
    </row>
    <row r="17" spans="1:5" s="58" customFormat="1" ht="27" customHeight="1" thickBot="1">
      <c r="C17" s="100" t="s">
        <v>40</v>
      </c>
      <c r="D17" s="101">
        <f>IFERROR(SUM(D10:D16),"")</f>
        <v>0</v>
      </c>
      <c r="E17" s="101">
        <f>IFERROR(SUM(E10:E16),"")</f>
        <v>0</v>
      </c>
    </row>
    <row r="18" spans="1:5" s="58" customFormat="1" ht="21" customHeight="1" thickTop="1">
      <c r="C18" s="227" t="s">
        <v>186</v>
      </c>
      <c r="D18" s="228"/>
      <c r="E18" s="229"/>
    </row>
    <row r="19" spans="1:5" s="58" customFormat="1" ht="21" hidden="1" customHeight="1">
      <c r="C19" s="170"/>
      <c r="D19" s="171"/>
      <c r="E19" s="172"/>
    </row>
    <row r="20" spans="1:5" s="58" customFormat="1" ht="21" customHeight="1">
      <c r="C20" s="216" t="s">
        <v>187</v>
      </c>
      <c r="D20" s="217"/>
      <c r="E20" s="218"/>
    </row>
    <row r="21" spans="1:5" s="58" customFormat="1" ht="21" hidden="1" customHeight="1">
      <c r="A21" s="58" t="s">
        <v>21</v>
      </c>
      <c r="C21" s="91"/>
      <c r="D21" s="92"/>
      <c r="E21" s="93"/>
    </row>
    <row r="22" spans="1:5" s="58" customFormat="1" ht="21" customHeight="1">
      <c r="C22" s="59" t="s">
        <v>188</v>
      </c>
      <c r="D22" s="60">
        <v>230568</v>
      </c>
      <c r="E22" s="230">
        <v>64407</v>
      </c>
    </row>
    <row r="23" spans="1:5" s="58" customFormat="1" ht="21" customHeight="1">
      <c r="C23" s="59" t="s">
        <v>189</v>
      </c>
      <c r="D23" s="60">
        <v>91860</v>
      </c>
      <c r="E23" s="231"/>
    </row>
    <row r="24" spans="1:5" s="58" customFormat="1" ht="21" customHeight="1">
      <c r="C24" s="59" t="s">
        <v>190</v>
      </c>
      <c r="D24" s="60">
        <v>6974</v>
      </c>
      <c r="E24" s="231"/>
    </row>
    <row r="25" spans="1:5" s="58" customFormat="1" ht="21" customHeight="1">
      <c r="C25" s="59" t="s">
        <v>191</v>
      </c>
      <c r="D25" s="60"/>
      <c r="E25" s="231"/>
    </row>
    <row r="26" spans="1:5" s="58" customFormat="1" ht="21" customHeight="1">
      <c r="C26" s="59" t="s">
        <v>192</v>
      </c>
      <c r="D26" s="60"/>
      <c r="E26" s="231"/>
    </row>
    <row r="27" spans="1:5" s="58" customFormat="1" ht="21" customHeight="1">
      <c r="C27" s="59" t="s">
        <v>193</v>
      </c>
      <c r="D27" s="60"/>
      <c r="E27" s="231"/>
    </row>
    <row r="28" spans="1:5" s="58" customFormat="1" ht="21" customHeight="1">
      <c r="C28" s="59" t="s">
        <v>194</v>
      </c>
      <c r="D28" s="60">
        <v>17413</v>
      </c>
      <c r="E28" s="232"/>
    </row>
    <row r="29" spans="1:5" s="58" customFormat="1" ht="21" hidden="1" customHeight="1">
      <c r="A29" s="58" t="s">
        <v>184</v>
      </c>
      <c r="C29" s="94"/>
      <c r="D29" s="95"/>
      <c r="E29" s="96"/>
    </row>
    <row r="30" spans="1:5" s="58" customFormat="1" ht="21" customHeight="1">
      <c r="C30" s="216" t="s">
        <v>195</v>
      </c>
      <c r="D30" s="217"/>
      <c r="E30" s="218"/>
    </row>
    <row r="31" spans="1:5" s="58" customFormat="1" ht="21" hidden="1" customHeight="1">
      <c r="C31" s="91"/>
      <c r="D31" s="92"/>
      <c r="E31" s="93"/>
    </row>
    <row r="32" spans="1:5" s="58" customFormat="1" ht="21" customHeight="1">
      <c r="C32" s="59" t="s">
        <v>203</v>
      </c>
      <c r="D32" s="60">
        <v>7111</v>
      </c>
      <c r="E32" s="60">
        <v>2133</v>
      </c>
    </row>
    <row r="33" spans="1:7" s="58" customFormat="1" ht="21" customHeight="1">
      <c r="C33" s="59" t="s">
        <v>204</v>
      </c>
      <c r="D33" s="60">
        <v>3940</v>
      </c>
      <c r="E33" s="60">
        <v>346</v>
      </c>
    </row>
    <row r="34" spans="1:7" s="58" customFormat="1" ht="21" customHeight="1">
      <c r="C34" s="59" t="s">
        <v>198</v>
      </c>
      <c r="D34" s="60">
        <v>290569</v>
      </c>
      <c r="E34" s="60">
        <v>27041</v>
      </c>
    </row>
    <row r="35" spans="1:7" s="58" customFormat="1" ht="21" hidden="1" customHeight="1">
      <c r="A35" s="58" t="s">
        <v>184</v>
      </c>
      <c r="C35" s="94"/>
      <c r="D35" s="98"/>
      <c r="E35" s="99"/>
    </row>
    <row r="36" spans="1:7" s="58" customFormat="1" ht="27" customHeight="1" thickBot="1">
      <c r="C36" s="100" t="s">
        <v>40</v>
      </c>
      <c r="D36" s="101">
        <f>IFERROR(SUM(D19:D35),"")</f>
        <v>648435</v>
      </c>
      <c r="E36" s="101">
        <f>IFERROR(SUM(E19:E35),"")</f>
        <v>93927</v>
      </c>
    </row>
    <row r="37" spans="1:7" s="58" customFormat="1" ht="27" customHeight="1" thickTop="1">
      <c r="C37" s="105" t="s">
        <v>17</v>
      </c>
      <c r="D37" s="106">
        <f>IFERROR(SUM(D17,D36),"")</f>
        <v>648435</v>
      </c>
      <c r="E37" s="106">
        <f>IFERROR(SUM(E17,E36),"")</f>
        <v>93927</v>
      </c>
    </row>
    <row r="38" spans="1:7" ht="6.75" customHeight="1">
      <c r="C38" s="110"/>
      <c r="D38" s="111"/>
      <c r="E38" s="111"/>
      <c r="F38" s="38"/>
      <c r="G38" s="38"/>
    </row>
    <row r="39" spans="1:7" ht="18.75" customHeight="1">
      <c r="C39" s="38"/>
      <c r="D39" s="88"/>
      <c r="E39" s="88"/>
      <c r="F39" s="38"/>
      <c r="G39" s="38"/>
    </row>
    <row r="40" spans="1:7">
      <c r="C40" s="38"/>
      <c r="D40" s="108"/>
      <c r="E40" s="108"/>
      <c r="F40" s="38"/>
    </row>
  </sheetData>
  <mergeCells count="7">
    <mergeCell ref="C30:E30"/>
    <mergeCell ref="C7:E7"/>
    <mergeCell ref="C9:E9"/>
    <mergeCell ref="C13:E13"/>
    <mergeCell ref="C18:E18"/>
    <mergeCell ref="C20:E20"/>
    <mergeCell ref="E22:E2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CEBE-07E3-45F2-8D5E-2F7E73B5EC1E}">
  <dimension ref="A1:J40"/>
  <sheetViews>
    <sheetView view="pageBreakPreview" zoomScaleNormal="100" zoomScaleSheetLayoutView="100" workbookViewId="0"/>
  </sheetViews>
  <sheetFormatPr defaultColWidth="9" defaultRowHeight="14.4"/>
  <cols>
    <col min="1" max="1" width="3.59765625" style="5" customWidth="1"/>
    <col min="2" max="2" width="1" style="5" customWidth="1"/>
    <col min="3" max="3" width="29.8984375" style="5" customWidth="1"/>
    <col min="4" max="5" width="18.59765625" style="5" customWidth="1"/>
    <col min="6" max="6" width="17.8984375" style="5" bestFit="1" customWidth="1"/>
    <col min="7" max="16384" width="9" style="5"/>
  </cols>
  <sheetData>
    <row r="1" spans="1:10" ht="12.75" customHeight="1"/>
    <row r="2" spans="1:10" ht="27" customHeight="1">
      <c r="C2" s="163" t="s">
        <v>287</v>
      </c>
      <c r="D2" s="89"/>
      <c r="E2" s="90"/>
    </row>
    <row r="3" spans="1:10" ht="15" customHeight="1">
      <c r="C3" s="117" t="s">
        <v>0</v>
      </c>
      <c r="D3" s="117"/>
      <c r="E3" s="118" t="s">
        <v>318</v>
      </c>
      <c r="F3" s="117"/>
      <c r="G3" s="117"/>
      <c r="H3" s="117"/>
      <c r="I3" s="117"/>
      <c r="J3" s="118"/>
    </row>
    <row r="4" spans="1:10" ht="15" customHeight="1">
      <c r="C4" s="117" t="s">
        <v>282</v>
      </c>
      <c r="D4" s="117"/>
      <c r="E4" s="117"/>
      <c r="F4" s="117"/>
      <c r="G4" s="117"/>
      <c r="H4" s="117"/>
      <c r="I4" s="117"/>
      <c r="J4" s="117"/>
    </row>
    <row r="5" spans="1:10" ht="15.75" customHeight="1">
      <c r="C5" s="117"/>
      <c r="D5" s="117"/>
      <c r="E5" s="118" t="s">
        <v>4</v>
      </c>
      <c r="F5" s="117"/>
      <c r="G5" s="117"/>
      <c r="H5" s="117"/>
      <c r="I5" s="117"/>
      <c r="J5" s="118"/>
    </row>
    <row r="6" spans="1:10" s="58" customFormat="1" ht="30" customHeight="1">
      <c r="C6" s="6" t="s">
        <v>178</v>
      </c>
      <c r="D6" s="6" t="s">
        <v>179</v>
      </c>
      <c r="E6" s="6" t="s">
        <v>180</v>
      </c>
    </row>
    <row r="7" spans="1:10" s="58" customFormat="1" ht="21" customHeight="1">
      <c r="C7" s="216" t="s">
        <v>181</v>
      </c>
      <c r="D7" s="217"/>
      <c r="E7" s="218"/>
    </row>
    <row r="8" spans="1:10" s="58" customFormat="1" ht="21" hidden="1" customHeight="1">
      <c r="C8" s="170"/>
      <c r="D8" s="171"/>
      <c r="E8" s="172"/>
    </row>
    <row r="9" spans="1:10" s="58" customFormat="1" ht="21" customHeight="1">
      <c r="C9" s="224" t="s">
        <v>182</v>
      </c>
      <c r="D9" s="225"/>
      <c r="E9" s="226"/>
    </row>
    <row r="10" spans="1:10" s="58" customFormat="1" ht="21" hidden="1" customHeight="1">
      <c r="A10" s="58" t="s">
        <v>21</v>
      </c>
      <c r="C10" s="91"/>
      <c r="D10" s="92"/>
      <c r="E10" s="93"/>
    </row>
    <row r="11" spans="1:10" s="58" customFormat="1" ht="21" customHeight="1">
      <c r="C11" s="59" t="s">
        <v>183</v>
      </c>
      <c r="D11" s="60">
        <v>235479</v>
      </c>
      <c r="E11" s="60">
        <v>0</v>
      </c>
    </row>
    <row r="12" spans="1:10" s="58" customFormat="1" ht="21" hidden="1" customHeight="1">
      <c r="A12" s="58" t="s">
        <v>184</v>
      </c>
      <c r="C12" s="94"/>
      <c r="D12" s="95"/>
      <c r="E12" s="96"/>
    </row>
    <row r="13" spans="1:10" s="58" customFormat="1" ht="21" customHeight="1">
      <c r="C13" s="216" t="s">
        <v>185</v>
      </c>
      <c r="D13" s="217"/>
      <c r="E13" s="218"/>
    </row>
    <row r="14" spans="1:10" s="58" customFormat="1" ht="21" hidden="1" customHeight="1">
      <c r="A14" s="58" t="s">
        <v>21</v>
      </c>
      <c r="C14" s="91"/>
      <c r="D14" s="92"/>
      <c r="E14" s="93"/>
    </row>
    <row r="15" spans="1:10" s="58" customFormat="1" ht="21" customHeight="1">
      <c r="C15" s="59" t="s">
        <v>94</v>
      </c>
      <c r="D15" s="60"/>
      <c r="E15" s="60"/>
    </row>
    <row r="16" spans="1:10" s="58" customFormat="1" ht="21" hidden="1" customHeight="1">
      <c r="A16" s="58" t="s">
        <v>184</v>
      </c>
      <c r="C16" s="97"/>
      <c r="D16" s="98"/>
      <c r="E16" s="99"/>
    </row>
    <row r="17" spans="1:5" s="58" customFormat="1" ht="27" customHeight="1" thickBot="1">
      <c r="C17" s="100" t="s">
        <v>40</v>
      </c>
      <c r="D17" s="101">
        <f>IFERROR(SUM(D10:D16),"")</f>
        <v>235479</v>
      </c>
      <c r="E17" s="101">
        <f>IFERROR(SUM(E10:E16),"")</f>
        <v>0</v>
      </c>
    </row>
    <row r="18" spans="1:5" s="58" customFormat="1" ht="21" customHeight="1" thickTop="1">
      <c r="C18" s="227" t="s">
        <v>186</v>
      </c>
      <c r="D18" s="228"/>
      <c r="E18" s="229"/>
    </row>
    <row r="19" spans="1:5" s="58" customFormat="1" ht="21" hidden="1" customHeight="1">
      <c r="C19" s="102"/>
      <c r="D19" s="103"/>
      <c r="E19" s="104"/>
    </row>
    <row r="20" spans="1:5" s="58" customFormat="1" ht="21" customHeight="1">
      <c r="C20" s="224" t="s">
        <v>187</v>
      </c>
      <c r="D20" s="225"/>
      <c r="E20" s="226"/>
    </row>
    <row r="21" spans="1:5" s="58" customFormat="1" ht="21" hidden="1" customHeight="1">
      <c r="A21" s="58" t="s">
        <v>21</v>
      </c>
      <c r="C21" s="91"/>
      <c r="D21" s="92"/>
      <c r="E21" s="93"/>
    </row>
    <row r="22" spans="1:5" s="58" customFormat="1" ht="21" customHeight="1">
      <c r="C22" s="59" t="s">
        <v>188</v>
      </c>
      <c r="D22" s="60">
        <v>310478</v>
      </c>
      <c r="E22" s="230">
        <v>33134</v>
      </c>
    </row>
    <row r="23" spans="1:5" s="58" customFormat="1" ht="21" customHeight="1">
      <c r="C23" s="59" t="s">
        <v>189</v>
      </c>
      <c r="D23" s="60">
        <v>211333</v>
      </c>
      <c r="E23" s="231"/>
    </row>
    <row r="24" spans="1:5" s="58" customFormat="1" ht="21" customHeight="1">
      <c r="C24" s="59" t="s">
        <v>190</v>
      </c>
      <c r="D24" s="60">
        <v>6603</v>
      </c>
      <c r="E24" s="231"/>
    </row>
    <row r="25" spans="1:5" s="58" customFormat="1" ht="21" customHeight="1">
      <c r="C25" s="59" t="s">
        <v>191</v>
      </c>
      <c r="D25" s="60"/>
      <c r="E25" s="231"/>
    </row>
    <row r="26" spans="1:5" s="58" customFormat="1" ht="21" customHeight="1">
      <c r="C26" s="59" t="s">
        <v>192</v>
      </c>
      <c r="D26" s="60"/>
      <c r="E26" s="231"/>
    </row>
    <row r="27" spans="1:5" s="58" customFormat="1" ht="21" customHeight="1">
      <c r="C27" s="59" t="s">
        <v>193</v>
      </c>
      <c r="D27" s="60">
        <v>-692</v>
      </c>
      <c r="E27" s="231"/>
    </row>
    <row r="28" spans="1:5" s="58" customFormat="1" ht="21" customHeight="1">
      <c r="C28" s="59" t="s">
        <v>194</v>
      </c>
      <c r="D28" s="60">
        <v>40061</v>
      </c>
      <c r="E28" s="232"/>
    </row>
    <row r="29" spans="1:5" s="58" customFormat="1" ht="21" hidden="1" customHeight="1">
      <c r="A29" s="58" t="s">
        <v>184</v>
      </c>
      <c r="C29" s="94"/>
      <c r="D29" s="95"/>
      <c r="E29" s="96"/>
    </row>
    <row r="30" spans="1:5" s="58" customFormat="1" ht="21" customHeight="1">
      <c r="C30" s="216" t="s">
        <v>195</v>
      </c>
      <c r="D30" s="217"/>
      <c r="E30" s="218"/>
    </row>
    <row r="31" spans="1:5" s="58" customFormat="1" ht="21" hidden="1" customHeight="1">
      <c r="C31" s="91"/>
      <c r="D31" s="92"/>
      <c r="E31" s="93"/>
    </row>
    <row r="32" spans="1:5" s="58" customFormat="1" ht="21" customHeight="1">
      <c r="C32" s="59" t="s">
        <v>196</v>
      </c>
      <c r="D32" s="60">
        <v>1129</v>
      </c>
      <c r="E32" s="60">
        <v>0</v>
      </c>
    </row>
    <row r="33" spans="1:7" s="58" customFormat="1" ht="21" customHeight="1">
      <c r="C33" s="59" t="s">
        <v>197</v>
      </c>
      <c r="D33" s="60">
        <v>2840</v>
      </c>
      <c r="E33" s="60">
        <v>0</v>
      </c>
    </row>
    <row r="34" spans="1:7" s="58" customFormat="1" ht="21" customHeight="1">
      <c r="C34" s="59" t="s">
        <v>198</v>
      </c>
      <c r="D34" s="60">
        <v>57554</v>
      </c>
      <c r="E34" s="60">
        <v>0</v>
      </c>
    </row>
    <row r="35" spans="1:7" s="58" customFormat="1" ht="21" hidden="1" customHeight="1">
      <c r="A35" s="58" t="s">
        <v>184</v>
      </c>
      <c r="C35" s="97"/>
      <c r="D35" s="98"/>
      <c r="E35" s="99"/>
    </row>
    <row r="36" spans="1:7" s="58" customFormat="1" ht="27" customHeight="1" thickBot="1">
      <c r="C36" s="100" t="s">
        <v>40</v>
      </c>
      <c r="D36" s="101">
        <f>IFERROR(SUM(D21:D35),"")</f>
        <v>629306</v>
      </c>
      <c r="E36" s="101">
        <f>IFERROR(SUM(E21:E35),"")</f>
        <v>33134</v>
      </c>
    </row>
    <row r="37" spans="1:7" s="58" customFormat="1" ht="27" customHeight="1" thickTop="1">
      <c r="C37" s="105" t="s">
        <v>17</v>
      </c>
      <c r="D37" s="106">
        <f>IFERROR(SUM(D17,D36),"")</f>
        <v>864785</v>
      </c>
      <c r="E37" s="106">
        <f>IFERROR(SUM(E17,E36),"")</f>
        <v>33134</v>
      </c>
    </row>
    <row r="38" spans="1:7" ht="6.75" customHeight="1">
      <c r="C38" s="88"/>
      <c r="D38" s="88"/>
      <c r="E38" s="107"/>
      <c r="F38" s="38"/>
      <c r="G38" s="38"/>
    </row>
    <row r="39" spans="1:7" ht="18.75" customHeight="1">
      <c r="C39" s="88"/>
      <c r="D39" s="88"/>
      <c r="E39" s="107"/>
      <c r="F39" s="38"/>
      <c r="G39" s="38"/>
    </row>
    <row r="40" spans="1:7">
      <c r="C40" s="108"/>
      <c r="D40" s="38"/>
      <c r="E40" s="38"/>
      <c r="F40" s="38"/>
    </row>
  </sheetData>
  <mergeCells count="7">
    <mergeCell ref="C30:E30"/>
    <mergeCell ref="C7:E7"/>
    <mergeCell ref="C9:E9"/>
    <mergeCell ref="C13:E13"/>
    <mergeCell ref="C18:E18"/>
    <mergeCell ref="C20:E20"/>
    <mergeCell ref="E22:E28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57E0-19EF-4BCA-BF4C-B1F495622B75}">
  <sheetPr>
    <pageSetUpPr fitToPage="1"/>
  </sheetPr>
  <dimension ref="A1:L23"/>
  <sheetViews>
    <sheetView view="pageBreakPreview" zoomScaleNormal="100" zoomScaleSheetLayoutView="100" workbookViewId="0"/>
  </sheetViews>
  <sheetFormatPr defaultColWidth="9" defaultRowHeight="14.4"/>
  <cols>
    <col min="1" max="1" width="4.3984375" style="5" customWidth="1"/>
    <col min="2" max="2" width="20.59765625" style="5" customWidth="1"/>
    <col min="3" max="6" width="12.59765625" style="5" customWidth="1"/>
    <col min="7" max="7" width="12.3984375" style="5" customWidth="1"/>
    <col min="8" max="12" width="12.59765625" style="5" customWidth="1"/>
    <col min="13" max="13" width="0.59765625" style="5" customWidth="1"/>
    <col min="14" max="14" width="5.3984375" style="5" customWidth="1"/>
    <col min="15" max="16384" width="9" style="5"/>
  </cols>
  <sheetData>
    <row r="1" spans="1:12" ht="21">
      <c r="B1" s="1" t="s">
        <v>202</v>
      </c>
      <c r="L1" s="132"/>
    </row>
    <row r="2" spans="1:12" ht="20.399999999999999">
      <c r="A2" s="38"/>
      <c r="B2" s="164" t="s">
        <v>289</v>
      </c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>
      <c r="B3" s="133" t="s">
        <v>0</v>
      </c>
      <c r="C3" s="133"/>
      <c r="D3" s="133"/>
      <c r="E3" s="133"/>
      <c r="F3" s="133"/>
      <c r="G3" s="133"/>
      <c r="H3" s="133"/>
      <c r="I3" s="134"/>
      <c r="L3" s="134" t="s">
        <v>318</v>
      </c>
    </row>
    <row r="4" spans="1:12" ht="15">
      <c r="B4" s="133" t="s">
        <v>282</v>
      </c>
      <c r="C4" s="133"/>
      <c r="D4" s="133"/>
      <c r="E4" s="133"/>
      <c r="F4" s="133"/>
      <c r="G4" s="133"/>
      <c r="H4" s="133"/>
      <c r="I4" s="133"/>
      <c r="L4" s="63"/>
    </row>
    <row r="5" spans="1:12">
      <c r="B5" s="133"/>
      <c r="C5" s="133"/>
      <c r="D5" s="133"/>
      <c r="E5" s="133"/>
      <c r="F5" s="133"/>
      <c r="G5" s="133"/>
      <c r="H5" s="133"/>
      <c r="I5" s="133"/>
      <c r="L5" s="118" t="s">
        <v>8</v>
      </c>
    </row>
    <row r="6" spans="1:12" ht="16.2" customHeight="1">
      <c r="A6" s="38"/>
      <c r="B6" s="235" t="s">
        <v>135</v>
      </c>
      <c r="C6" s="233" t="s">
        <v>136</v>
      </c>
      <c r="D6" s="64"/>
      <c r="E6" s="244" t="s">
        <v>137</v>
      </c>
      <c r="F6" s="235" t="s">
        <v>138</v>
      </c>
      <c r="G6" s="235" t="s">
        <v>139</v>
      </c>
      <c r="H6" s="235" t="s">
        <v>140</v>
      </c>
      <c r="I6" s="233" t="s">
        <v>141</v>
      </c>
      <c r="J6" s="65"/>
      <c r="K6" s="66"/>
      <c r="L6" s="235" t="s">
        <v>142</v>
      </c>
    </row>
    <row r="7" spans="1:12" ht="16.2">
      <c r="A7" s="38"/>
      <c r="B7" s="243"/>
      <c r="C7" s="236"/>
      <c r="D7" s="67" t="s">
        <v>143</v>
      </c>
      <c r="E7" s="245"/>
      <c r="F7" s="236"/>
      <c r="G7" s="236"/>
      <c r="H7" s="236"/>
      <c r="I7" s="234"/>
      <c r="J7" s="68" t="s">
        <v>144</v>
      </c>
      <c r="K7" s="68" t="s">
        <v>145</v>
      </c>
      <c r="L7" s="236"/>
    </row>
    <row r="8" spans="1:12" ht="16.2">
      <c r="A8" s="38"/>
      <c r="B8" s="237" t="s">
        <v>146</v>
      </c>
      <c r="C8" s="238"/>
      <c r="D8" s="238"/>
      <c r="E8" s="238"/>
      <c r="F8" s="238"/>
      <c r="G8" s="238"/>
      <c r="H8" s="238"/>
      <c r="I8" s="238"/>
      <c r="J8" s="238"/>
      <c r="K8" s="238"/>
      <c r="L8" s="239"/>
    </row>
    <row r="9" spans="1:12" ht="16.2">
      <c r="A9" s="38"/>
      <c r="B9" s="69" t="s">
        <v>147</v>
      </c>
      <c r="C9" s="70">
        <v>2913181</v>
      </c>
      <c r="D9" s="71">
        <v>325135</v>
      </c>
      <c r="E9" s="72">
        <v>2620844</v>
      </c>
      <c r="F9" s="73">
        <v>130879</v>
      </c>
      <c r="G9" s="73">
        <v>161458</v>
      </c>
      <c r="H9" s="73">
        <v>0</v>
      </c>
      <c r="I9" s="70">
        <v>0</v>
      </c>
      <c r="J9" s="70">
        <v>0</v>
      </c>
      <c r="K9" s="70">
        <v>0</v>
      </c>
      <c r="L9" s="70">
        <v>0</v>
      </c>
    </row>
    <row r="10" spans="1:12" ht="16.2">
      <c r="A10" s="38"/>
      <c r="B10" s="69" t="s">
        <v>148</v>
      </c>
      <c r="C10" s="70">
        <v>23247</v>
      </c>
      <c r="D10" s="71">
        <v>6145</v>
      </c>
      <c r="E10" s="72">
        <v>0</v>
      </c>
      <c r="F10" s="73">
        <v>18050</v>
      </c>
      <c r="G10" s="73">
        <v>5197</v>
      </c>
      <c r="H10" s="73">
        <v>0</v>
      </c>
      <c r="I10" s="70">
        <v>0</v>
      </c>
      <c r="J10" s="70">
        <v>0</v>
      </c>
      <c r="K10" s="70">
        <v>0</v>
      </c>
      <c r="L10" s="70">
        <v>0</v>
      </c>
    </row>
    <row r="11" spans="1:12" ht="16.2">
      <c r="A11" s="38"/>
      <c r="B11" s="69" t="s">
        <v>149</v>
      </c>
      <c r="C11" s="70">
        <v>130056</v>
      </c>
      <c r="D11" s="71">
        <v>21711</v>
      </c>
      <c r="E11" s="182">
        <v>130056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</row>
    <row r="12" spans="1:12" ht="16.2">
      <c r="A12" s="38"/>
      <c r="B12" s="69" t="s">
        <v>150</v>
      </c>
      <c r="C12" s="70">
        <v>12498334</v>
      </c>
      <c r="D12" s="71">
        <v>1243608</v>
      </c>
      <c r="E12" s="182">
        <v>4101444</v>
      </c>
      <c r="F12" s="70">
        <v>256431</v>
      </c>
      <c r="G12" s="70">
        <f>7966832-1</f>
        <v>7966831</v>
      </c>
      <c r="H12" s="70">
        <v>0</v>
      </c>
      <c r="I12" s="70">
        <v>0</v>
      </c>
      <c r="J12" s="70">
        <v>0</v>
      </c>
      <c r="K12" s="70">
        <v>0</v>
      </c>
      <c r="L12" s="70">
        <v>173628</v>
      </c>
    </row>
    <row r="13" spans="1:12" ht="16.2">
      <c r="A13" s="38"/>
      <c r="B13" s="69" t="s">
        <v>151</v>
      </c>
      <c r="C13" s="70">
        <v>12931722</v>
      </c>
      <c r="D13" s="71">
        <v>1968713</v>
      </c>
      <c r="E13" s="182">
        <v>0</v>
      </c>
      <c r="F13" s="70">
        <v>926792</v>
      </c>
      <c r="G13" s="70">
        <v>10283224</v>
      </c>
      <c r="H13" s="70">
        <v>0</v>
      </c>
      <c r="I13" s="70">
        <v>0</v>
      </c>
      <c r="J13" s="70">
        <v>0</v>
      </c>
      <c r="K13" s="70">
        <v>0</v>
      </c>
      <c r="L13" s="70">
        <f>1721705+1</f>
        <v>1721706</v>
      </c>
    </row>
    <row r="14" spans="1:12" ht="16.2">
      <c r="A14" s="38"/>
      <c r="B14" s="69" t="s">
        <v>152</v>
      </c>
      <c r="C14" s="70">
        <v>4840735</v>
      </c>
      <c r="D14" s="71">
        <v>690329</v>
      </c>
      <c r="E14" s="182">
        <f>813656-1</f>
        <v>813655</v>
      </c>
      <c r="F14" s="70">
        <v>956</v>
      </c>
      <c r="G14" s="70">
        <v>1046187</v>
      </c>
      <c r="H14" s="70">
        <v>0</v>
      </c>
      <c r="I14" s="70">
        <v>0</v>
      </c>
      <c r="J14" s="70">
        <v>0</v>
      </c>
      <c r="K14" s="70">
        <v>0</v>
      </c>
      <c r="L14" s="70">
        <v>2979937</v>
      </c>
    </row>
    <row r="15" spans="1:12" ht="16.2">
      <c r="A15" s="38"/>
      <c r="B15" s="240" t="s">
        <v>153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2"/>
    </row>
    <row r="16" spans="1:12" ht="16.2">
      <c r="A16" s="38"/>
      <c r="B16" s="69" t="s">
        <v>154</v>
      </c>
      <c r="C16" s="70">
        <v>27728665</v>
      </c>
      <c r="D16" s="74">
        <v>3003607</v>
      </c>
      <c r="E16" s="72">
        <v>22096213</v>
      </c>
      <c r="F16" s="73">
        <v>5632452</v>
      </c>
      <c r="G16" s="73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</row>
    <row r="17" spans="1:12" ht="16.2">
      <c r="A17" s="38"/>
      <c r="B17" s="69" t="s">
        <v>155</v>
      </c>
      <c r="C17" s="70">
        <v>337674</v>
      </c>
      <c r="D17" s="74">
        <v>19863</v>
      </c>
      <c r="E17" s="72">
        <v>337674</v>
      </c>
      <c r="F17" s="73">
        <v>0</v>
      </c>
      <c r="G17" s="73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</row>
    <row r="18" spans="1:12" ht="16.2">
      <c r="A18" s="38"/>
      <c r="B18" s="69" t="s">
        <v>156</v>
      </c>
      <c r="C18" s="70">
        <v>237649</v>
      </c>
      <c r="D18" s="74">
        <v>123470</v>
      </c>
      <c r="E18" s="72">
        <v>237649</v>
      </c>
      <c r="F18" s="73">
        <v>0</v>
      </c>
      <c r="G18" s="73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</row>
    <row r="19" spans="1:12" ht="16.2">
      <c r="A19" s="38"/>
      <c r="B19" s="69" t="s">
        <v>157</v>
      </c>
      <c r="C19" s="70">
        <v>0</v>
      </c>
      <c r="D19" s="74">
        <v>0</v>
      </c>
      <c r="E19" s="72">
        <v>0</v>
      </c>
      <c r="F19" s="73">
        <v>0</v>
      </c>
      <c r="G19" s="73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</row>
    <row r="20" spans="1:12" ht="16.2">
      <c r="A20" s="38"/>
      <c r="B20" s="69" t="s">
        <v>158</v>
      </c>
      <c r="C20" s="70">
        <v>0</v>
      </c>
      <c r="D20" s="74">
        <v>0</v>
      </c>
      <c r="E20" s="72">
        <v>0</v>
      </c>
      <c r="F20" s="73">
        <v>0</v>
      </c>
      <c r="G20" s="73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</row>
    <row r="21" spans="1:12" ht="16.2">
      <c r="A21" s="38"/>
      <c r="B21" s="75" t="s">
        <v>17</v>
      </c>
      <c r="C21" s="184">
        <f>IFERROR(SUM(C9:C14)+SUM(C16:C20),"")</f>
        <v>61641263</v>
      </c>
      <c r="D21" s="76">
        <f>IFERROR(SUM(D9:D14)+SUM(D16:D20),"")</f>
        <v>7402581</v>
      </c>
      <c r="E21" s="184">
        <f>IFERROR(SUM(E9:E14)+SUM(E16:E20),"")</f>
        <v>30337535</v>
      </c>
      <c r="F21" s="184">
        <f t="shared" ref="F21:I21" si="0">IFERROR(SUM(F9:F14)+SUM(F16:F20),"")</f>
        <v>6965560</v>
      </c>
      <c r="G21" s="184">
        <f t="shared" si="0"/>
        <v>19462897</v>
      </c>
      <c r="H21" s="184">
        <f t="shared" si="0"/>
        <v>0</v>
      </c>
      <c r="I21" s="184">
        <f t="shared" si="0"/>
        <v>0</v>
      </c>
      <c r="J21" s="77">
        <f>IFERROR(SUM(J9:J14)+SUM(J16:J20),"")</f>
        <v>0</v>
      </c>
      <c r="K21" s="77">
        <f>IFERROR(SUM(K9:K14)+SUM(K16:K20),"")</f>
        <v>0</v>
      </c>
      <c r="L21" s="77">
        <f>IFERROR(SUM(L9:L14)+SUM(L16:L20),"")</f>
        <v>4875271</v>
      </c>
    </row>
    <row r="22" spans="1:12" ht="3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2" customHeight="1"/>
  </sheetData>
  <mergeCells count="10">
    <mergeCell ref="I6:I7"/>
    <mergeCell ref="L6:L7"/>
    <mergeCell ref="B8:L8"/>
    <mergeCell ref="B15:L15"/>
    <mergeCell ref="B6:B7"/>
    <mergeCell ref="C6:C7"/>
    <mergeCell ref="E6:E7"/>
    <mergeCell ref="F6:F7"/>
    <mergeCell ref="G6:G7"/>
    <mergeCell ref="H6:H7"/>
  </mergeCells>
  <phoneticPr fontId="2"/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7BC3-6FA8-42DF-8CA4-C8A89C3B6D6E}">
  <sheetPr>
    <pageSetUpPr fitToPage="1"/>
  </sheetPr>
  <dimension ref="A2:L20"/>
  <sheetViews>
    <sheetView view="pageBreakPreview" zoomScaleNormal="100" zoomScaleSheetLayoutView="100" workbookViewId="0"/>
  </sheetViews>
  <sheetFormatPr defaultColWidth="9" defaultRowHeight="14.4"/>
  <cols>
    <col min="1" max="1" width="5.8984375" style="78" customWidth="1"/>
    <col min="2" max="2" width="20.59765625" style="78" customWidth="1"/>
    <col min="3" max="11" width="12.59765625" style="78" customWidth="1"/>
    <col min="12" max="12" width="0.8984375" style="78" customWidth="1"/>
    <col min="13" max="16384" width="9" style="5"/>
  </cols>
  <sheetData>
    <row r="2" spans="2:12" s="78" customFormat="1" ht="13.2"/>
    <row r="3" spans="2:12" s="78" customFormat="1" ht="24" customHeight="1">
      <c r="B3" s="164" t="s">
        <v>199</v>
      </c>
      <c r="C3" s="79"/>
      <c r="D3" s="79"/>
      <c r="E3" s="79"/>
      <c r="F3" s="79"/>
      <c r="G3" s="79"/>
      <c r="H3" s="79"/>
      <c r="I3" s="79"/>
      <c r="J3" s="118" t="s">
        <v>8</v>
      </c>
      <c r="K3" s="79"/>
      <c r="L3" s="79"/>
    </row>
    <row r="4" spans="2:12" s="78" customFormat="1" ht="13.2" customHeight="1">
      <c r="B4" s="233" t="s">
        <v>136</v>
      </c>
      <c r="C4" s="258" t="s">
        <v>159</v>
      </c>
      <c r="D4" s="235" t="s">
        <v>160</v>
      </c>
      <c r="E4" s="235" t="s">
        <v>161</v>
      </c>
      <c r="F4" s="235" t="s">
        <v>162</v>
      </c>
      <c r="G4" s="235" t="s">
        <v>163</v>
      </c>
      <c r="H4" s="235" t="s">
        <v>164</v>
      </c>
      <c r="I4" s="235" t="s">
        <v>165</v>
      </c>
      <c r="J4" s="235" t="s">
        <v>291</v>
      </c>
      <c r="K4" s="246"/>
    </row>
    <row r="5" spans="2:12" s="78" customFormat="1" ht="21" customHeight="1">
      <c r="B5" s="234"/>
      <c r="C5" s="259"/>
      <c r="D5" s="257"/>
      <c r="E5" s="257"/>
      <c r="F5" s="257"/>
      <c r="G5" s="257"/>
      <c r="H5" s="257"/>
      <c r="I5" s="257"/>
      <c r="J5" s="257"/>
      <c r="K5" s="247"/>
    </row>
    <row r="6" spans="2:12" s="78" customFormat="1" ht="16.2">
      <c r="B6" s="81">
        <f>IFERROR(SUM(C6:I6),"")</f>
        <v>61641263</v>
      </c>
      <c r="C6" s="82">
        <v>60908059</v>
      </c>
      <c r="D6" s="83">
        <v>632134</v>
      </c>
      <c r="E6" s="83">
        <v>101070</v>
      </c>
      <c r="F6" s="83">
        <v>0</v>
      </c>
      <c r="G6" s="83">
        <v>0</v>
      </c>
      <c r="H6" s="83">
        <v>0</v>
      </c>
      <c r="I6" s="83">
        <v>0</v>
      </c>
      <c r="J6" s="84">
        <v>0.24199999999999999</v>
      </c>
      <c r="K6" s="85"/>
      <c r="L6" s="86"/>
    </row>
    <row r="7" spans="2:12" s="78" customFormat="1" ht="13.2"/>
    <row r="8" spans="2:12" s="78" customFormat="1" ht="13.2"/>
    <row r="9" spans="2:12" s="78" customFormat="1" ht="24" customHeight="1">
      <c r="B9" s="164" t="s">
        <v>200</v>
      </c>
      <c r="C9" s="79"/>
      <c r="D9" s="79"/>
      <c r="E9" s="79"/>
      <c r="F9" s="79"/>
      <c r="G9" s="79"/>
      <c r="H9" s="79"/>
      <c r="I9" s="79"/>
      <c r="J9" s="80"/>
      <c r="K9" s="118" t="s">
        <v>8</v>
      </c>
      <c r="L9" s="79"/>
    </row>
    <row r="10" spans="2:12" s="78" customFormat="1" ht="13.2" customHeight="1">
      <c r="B10" s="233" t="s">
        <v>136</v>
      </c>
      <c r="C10" s="258" t="s">
        <v>166</v>
      </c>
      <c r="D10" s="235" t="s">
        <v>167</v>
      </c>
      <c r="E10" s="235" t="s">
        <v>168</v>
      </c>
      <c r="F10" s="235" t="s">
        <v>169</v>
      </c>
      <c r="G10" s="235" t="s">
        <v>170</v>
      </c>
      <c r="H10" s="235" t="s">
        <v>171</v>
      </c>
      <c r="I10" s="235" t="s">
        <v>172</v>
      </c>
      <c r="J10" s="235" t="s">
        <v>173</v>
      </c>
      <c r="K10" s="235" t="s">
        <v>174</v>
      </c>
    </row>
    <row r="11" spans="2:12" s="78" customFormat="1" ht="22.5" customHeight="1">
      <c r="B11" s="234"/>
      <c r="C11" s="259"/>
      <c r="D11" s="257"/>
      <c r="E11" s="257"/>
      <c r="F11" s="257"/>
      <c r="G11" s="257"/>
      <c r="H11" s="257"/>
      <c r="I11" s="257"/>
      <c r="J11" s="257"/>
      <c r="K11" s="257"/>
    </row>
    <row r="12" spans="2:12" s="78" customFormat="1" ht="16.2">
      <c r="B12" s="81">
        <f>IFERROR(SUM(C12:K12),"")</f>
        <v>61641263</v>
      </c>
      <c r="C12" s="82">
        <v>7417643</v>
      </c>
      <c r="D12" s="83">
        <v>7503352</v>
      </c>
      <c r="E12" s="83">
        <v>6973946</v>
      </c>
      <c r="F12" s="83">
        <v>6326134</v>
      </c>
      <c r="G12" s="83">
        <v>6024680</v>
      </c>
      <c r="H12" s="83">
        <v>20056089</v>
      </c>
      <c r="I12" s="83">
        <v>6315828</v>
      </c>
      <c r="J12" s="83">
        <v>1023591</v>
      </c>
      <c r="K12" s="83">
        <v>0</v>
      </c>
      <c r="L12" s="87"/>
    </row>
    <row r="13" spans="2:12" s="78" customFormat="1" ht="13.2"/>
    <row r="14" spans="2:12" s="78" customFormat="1" ht="13.2"/>
    <row r="15" spans="2:12" s="78" customFormat="1" ht="24" customHeight="1">
      <c r="B15" s="164" t="s">
        <v>201</v>
      </c>
      <c r="C15" s="79"/>
      <c r="D15" s="79"/>
      <c r="E15" s="79"/>
      <c r="F15" s="79"/>
      <c r="G15" s="79"/>
      <c r="H15" s="118" t="s">
        <v>8</v>
      </c>
      <c r="I15" s="79"/>
      <c r="J15" s="80"/>
      <c r="K15" s="79"/>
      <c r="L15" s="79"/>
    </row>
    <row r="16" spans="2:12" s="78" customFormat="1" ht="13.2" customHeight="1">
      <c r="B16" s="233" t="s">
        <v>175</v>
      </c>
      <c r="C16" s="248" t="s">
        <v>176</v>
      </c>
      <c r="D16" s="249"/>
      <c r="E16" s="249"/>
      <c r="F16" s="249"/>
      <c r="G16" s="249"/>
      <c r="H16" s="250"/>
    </row>
    <row r="17" spans="2:8" s="78" customFormat="1" ht="24" customHeight="1">
      <c r="B17" s="234"/>
      <c r="C17" s="251"/>
      <c r="D17" s="252"/>
      <c r="E17" s="252"/>
      <c r="F17" s="252"/>
      <c r="G17" s="252"/>
      <c r="H17" s="253"/>
    </row>
    <row r="18" spans="2:8" s="78" customFormat="1" ht="24" customHeight="1">
      <c r="B18" s="181" t="s">
        <v>177</v>
      </c>
      <c r="C18" s="254"/>
      <c r="D18" s="255"/>
      <c r="E18" s="255"/>
      <c r="F18" s="255"/>
      <c r="G18" s="255"/>
      <c r="H18" s="256"/>
    </row>
    <row r="19" spans="2:8" s="78" customFormat="1" ht="13.2"/>
    <row r="20" spans="2:8" s="78" customFormat="1" ht="13.2"/>
  </sheetData>
  <mergeCells count="23">
    <mergeCell ref="I4:I5"/>
    <mergeCell ref="J4:J5"/>
    <mergeCell ref="B4:B5"/>
    <mergeCell ref="C4:C5"/>
    <mergeCell ref="D4:D5"/>
    <mergeCell ref="E4:E5"/>
    <mergeCell ref="F4:F5"/>
    <mergeCell ref="K4:K5"/>
    <mergeCell ref="B16:B17"/>
    <mergeCell ref="C16:H17"/>
    <mergeCell ref="C18:H18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G4:G5"/>
    <mergeCell ref="G10:G11"/>
    <mergeCell ref="H4:H5"/>
  </mergeCells>
  <phoneticPr fontId="4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1貸借対照表　(1)①有形固定資産</vt:lpstr>
      <vt:lpstr>②有形固定資産に係る行政目的別</vt:lpstr>
      <vt:lpstr>③投資及び出資金</vt:lpstr>
      <vt:lpstr>④基金</vt:lpstr>
      <vt:lpstr>⑤貸付金</vt:lpstr>
      <vt:lpstr>⑥長期延滞債権</vt:lpstr>
      <vt:lpstr>⑦未収金</vt:lpstr>
      <vt:lpstr>(2)①地方債（借入先）</vt:lpstr>
      <vt:lpstr>②～④地方債（利率別等）</vt:lpstr>
      <vt:lpstr>⑤引当金</vt:lpstr>
      <vt:lpstr>2行政コスト計算書　(1)補助金等</vt:lpstr>
      <vt:lpstr>(2)行政コスト計算書に係る行政目的別</vt:lpstr>
      <vt:lpstr>３純資産変動計算書　(1)財源</vt:lpstr>
      <vt:lpstr>(2)財源情報</vt:lpstr>
      <vt:lpstr>４資本収支計算書　(1)資金</vt:lpstr>
      <vt:lpstr>'(2)①地方債（借入先）'!Print_Area</vt:lpstr>
      <vt:lpstr>'(2)行政コスト計算書に係る行政目的別'!Print_Area</vt:lpstr>
      <vt:lpstr>'(2)財源情報'!Print_Area</vt:lpstr>
      <vt:lpstr>'②～④地方債（利率別等）'!Print_Area</vt:lpstr>
      <vt:lpstr>'2行政コスト計算書　(1)補助金等'!Print_Area</vt:lpstr>
      <vt:lpstr>'３純資産変動計算書　(1)財源'!Print_Area</vt:lpstr>
      <vt:lpstr>③投資及び出資金!Print_Area</vt:lpstr>
      <vt:lpstr>'４資本収支計算書　(1)資金'!Print_Area</vt:lpstr>
      <vt:lpstr>⑤引当金!Print_Area</vt:lpstr>
      <vt:lpstr>⑤貸付金!Print_Area</vt:lpstr>
      <vt:lpstr>⑦未収金!Print_Area</vt:lpstr>
      <vt:lpstr>'1貸借対照表　(1)①有形固定資産'!Print_Titles</vt:lpstr>
      <vt:lpstr>②有形固定資産に係る行政目的別!Print_Titles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ﾋｴﾀﾞ ﾏﾘｺ</dc:creator>
  <cp:lastModifiedBy>所沢市</cp:lastModifiedBy>
  <cp:lastPrinted>2025-04-17T14:00:33Z</cp:lastPrinted>
  <dcterms:created xsi:type="dcterms:W3CDTF">2022-12-21T11:22:05Z</dcterms:created>
  <dcterms:modified xsi:type="dcterms:W3CDTF">2025-04-17T14:00:38Z</dcterms:modified>
</cp:coreProperties>
</file>