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40_ゼロカーボンシティ\B020_ゼロカーボンシティ\C041_重点対策加速化事業\D180_非FIT太陽光蓄電池補助上乗せ【内示後】\広報\HP\"/>
    </mc:Choice>
  </mc:AlternateContent>
  <xr:revisionPtr revIDLastSave="0" documentId="13_ncr:1_{BB68E3DE-36A5-4D61-B382-63FE6258C14B}" xr6:coauthVersionLast="36" xr6:coauthVersionMax="36" xr10:uidLastSave="{00000000-0000-0000-0000-000000000000}"/>
  <bookViews>
    <workbookView xWindow="0" yWindow="0" windowWidth="20490" windowHeight="7455" xr2:uid="{12DD3F68-C73F-4B37-A80A-9AB7D8C3FEE2}"/>
  </bookViews>
  <sheets>
    <sheet name="事業者用" sheetId="1" r:id="rId1"/>
    <sheet name="事業者用 (手書き用)" sheetId="4" r:id="rId2"/>
    <sheet name="事業者用 (入力例)" sheetId="3" r:id="rId3"/>
  </sheets>
  <definedNames>
    <definedName name="_xlnm.Print_Area" localSheetId="0">事業者用!$A$1:$H$68</definedName>
    <definedName name="_xlnm.Print_Area" localSheetId="1">'事業者用 (手書き用)'!$A$1:$H$66</definedName>
    <definedName name="_xlnm.Print_Area" localSheetId="2">'事業者用 (入力例)'!$A$1:$H$66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 l="1"/>
  <c r="P34" i="4"/>
  <c r="L34" i="4"/>
  <c r="D56" i="3" l="1"/>
  <c r="B56" i="3"/>
  <c r="F56" i="3" s="1"/>
  <c r="B49" i="3"/>
  <c r="J39" i="3"/>
  <c r="F63" i="3" s="1"/>
  <c r="E29" i="3"/>
  <c r="F34" i="3" s="1"/>
  <c r="E20" i="3"/>
  <c r="G14" i="3"/>
  <c r="B43" i="3" s="1"/>
  <c r="F43" i="3" s="1"/>
  <c r="F46" i="3" s="1"/>
  <c r="G13" i="3"/>
  <c r="G12" i="3"/>
  <c r="D58" i="1"/>
  <c r="E29" i="1"/>
  <c r="F34" i="1" s="1"/>
  <c r="B34" i="1" l="1"/>
  <c r="B36" i="1"/>
  <c r="B36" i="3"/>
  <c r="F65" i="3"/>
  <c r="B34" i="3"/>
  <c r="F49" i="3" l="1"/>
  <c r="F52" i="3" s="1"/>
  <c r="E58" i="3" s="1"/>
  <c r="J39" i="1" l="1"/>
  <c r="F65" i="1" s="1"/>
  <c r="B58" i="1"/>
  <c r="F58" i="1" s="1"/>
  <c r="E60" i="1" s="1"/>
  <c r="B51" i="1"/>
  <c r="E20" i="1"/>
  <c r="G13" i="1"/>
  <c r="G12" i="1"/>
  <c r="F67" i="1" l="1"/>
  <c r="G14" i="1"/>
  <c r="F51" i="1" l="1"/>
  <c r="F54" i="1" s="1"/>
  <c r="B45" i="1"/>
  <c r="F45" i="1" s="1"/>
  <c r="F48" i="1" s="1"/>
</calcChain>
</file>

<file path=xl/sharedStrings.xml><?xml version="1.0" encoding="utf-8"?>
<sst xmlns="http://schemas.openxmlformats.org/spreadsheetml/2006/main" count="274" uniqueCount="106">
  <si>
    <t>太枠・網掛け</t>
    <rPh sb="0" eb="2">
      <t>フトワク</t>
    </rPh>
    <rPh sb="3" eb="5">
      <t>アミカ</t>
    </rPh>
    <phoneticPr fontId="3"/>
  </si>
  <si>
    <t>1.導入設備の概要</t>
    <rPh sb="2" eb="4">
      <t>ドウニュウ</t>
    </rPh>
    <rPh sb="4" eb="6">
      <t>セツビ</t>
    </rPh>
    <rPh sb="7" eb="9">
      <t>ガイヨウ</t>
    </rPh>
    <phoneticPr fontId="3"/>
  </si>
  <si>
    <t>太陽電池
モジュール</t>
    <rPh sb="0" eb="2">
      <t>タイヨウ</t>
    </rPh>
    <rPh sb="2" eb="4">
      <t>デンチ</t>
    </rPh>
    <phoneticPr fontId="3"/>
  </si>
  <si>
    <t>製造者(メーカー名)</t>
    <rPh sb="0" eb="3">
      <t>セイゾウシャ</t>
    </rPh>
    <rPh sb="8" eb="9">
      <t>メイ</t>
    </rPh>
    <phoneticPr fontId="3"/>
  </si>
  <si>
    <t>シャープ</t>
    <phoneticPr fontId="3"/>
  </si>
  <si>
    <t>型式</t>
    <rPh sb="0" eb="2">
      <t>カタシキ</t>
    </rPh>
    <phoneticPr fontId="3"/>
  </si>
  <si>
    <t>公称最大出力(W)</t>
    <rPh sb="0" eb="2">
      <t>コウショウ</t>
    </rPh>
    <rPh sb="2" eb="4">
      <t>サイダイ</t>
    </rPh>
    <rPh sb="4" eb="6">
      <t>シュツリョク</t>
    </rPh>
    <phoneticPr fontId="3"/>
  </si>
  <si>
    <t>枚数</t>
    <rPh sb="0" eb="2">
      <t>マイスウ</t>
    </rPh>
    <phoneticPr fontId="3"/>
  </si>
  <si>
    <t>小計(W)</t>
    <rPh sb="0" eb="2">
      <t>ショウケイ</t>
    </rPh>
    <phoneticPr fontId="3"/>
  </si>
  <si>
    <t>NU-259AM</t>
    <phoneticPr fontId="3"/>
  </si>
  <si>
    <t>(合計出力：kW)</t>
    <rPh sb="1" eb="3">
      <t>ゴウケイ</t>
    </rPh>
    <rPh sb="3" eb="5">
      <t>シュツリョク</t>
    </rPh>
    <phoneticPr fontId="3"/>
  </si>
  <si>
    <t>パワーコンディショナー</t>
    <phoneticPr fontId="3"/>
  </si>
  <si>
    <t>定格出力(kW)</t>
    <rPh sb="0" eb="2">
      <t>テイカク</t>
    </rPh>
    <rPh sb="2" eb="4">
      <t>シュツリョク</t>
    </rPh>
    <phoneticPr fontId="3"/>
  </si>
  <si>
    <t>JH-55NF3</t>
    <phoneticPr fontId="3"/>
  </si>
  <si>
    <t>(合計出力)</t>
    <rPh sb="1" eb="3">
      <t>ゴウケイ</t>
    </rPh>
    <rPh sb="3" eb="5">
      <t>シュツリョク</t>
    </rPh>
    <phoneticPr fontId="3"/>
  </si>
  <si>
    <t>JH-WBPDB660</t>
    <phoneticPr fontId="3"/>
  </si>
  <si>
    <t>(合計)</t>
    <rPh sb="1" eb="3">
      <t>ゴウケイ</t>
    </rPh>
    <phoneticPr fontId="3"/>
  </si>
  <si>
    <t>kW　×</t>
    <phoneticPr fontId="3"/>
  </si>
  <si>
    <t>円　＝</t>
    <rPh sb="0" eb="1">
      <t>エン</t>
    </rPh>
    <phoneticPr fontId="3"/>
  </si>
  <si>
    <t>円</t>
    <rPh sb="0" eb="1">
      <t>エン</t>
    </rPh>
    <phoneticPr fontId="3"/>
  </si>
  <si>
    <t>(上限額は</t>
    <rPh sb="1" eb="4">
      <t>ジョウゲンガク</t>
    </rPh>
    <phoneticPr fontId="3"/>
  </si>
  <si>
    <t>円です)</t>
    <rPh sb="0" eb="1">
      <t>エン</t>
    </rPh>
    <phoneticPr fontId="3"/>
  </si>
  <si>
    <t>※3太陽電池の最大出力の合計値(A)と、パワーコンディショナーの定格出力の合計値(B)の低い方(小数点以下切り捨て)</t>
    <rPh sb="2" eb="4">
      <t>タイヨウ</t>
    </rPh>
    <rPh sb="4" eb="6">
      <t>デンチ</t>
    </rPh>
    <rPh sb="7" eb="9">
      <t>サイダイ</t>
    </rPh>
    <rPh sb="9" eb="11">
      <t>シュツリョク</t>
    </rPh>
    <rPh sb="12" eb="15">
      <t>ゴウケイチ</t>
    </rPh>
    <rPh sb="32" eb="34">
      <t>テイカク</t>
    </rPh>
    <rPh sb="34" eb="36">
      <t>シュツリョク</t>
    </rPh>
    <rPh sb="37" eb="40">
      <t>ゴウケイチ</t>
    </rPh>
    <rPh sb="44" eb="45">
      <t>ヒク</t>
    </rPh>
    <rPh sb="46" eb="47">
      <t>ホウ</t>
    </rPh>
    <rPh sb="48" eb="51">
      <t>ショウスウテン</t>
    </rPh>
    <rPh sb="51" eb="53">
      <t>イカ</t>
    </rPh>
    <rPh sb="53" eb="54">
      <t>キ</t>
    </rPh>
    <rPh sb="55" eb="56">
      <t>ス</t>
    </rPh>
    <phoneticPr fontId="3"/>
  </si>
  <si>
    <t>円…①</t>
    <rPh sb="0" eb="1">
      <t>エン</t>
    </rPh>
    <phoneticPr fontId="3"/>
  </si>
  <si>
    <t>　　＝</t>
    <phoneticPr fontId="3"/>
  </si>
  <si>
    <t>(E)補助対象経費</t>
    <rPh sb="3" eb="5">
      <t>ホジョ</t>
    </rPh>
    <rPh sb="5" eb="7">
      <t>タイショウ</t>
    </rPh>
    <rPh sb="7" eb="9">
      <t>ケイヒ</t>
    </rPh>
    <phoneticPr fontId="3"/>
  </si>
  <si>
    <t>円…②</t>
    <rPh sb="0" eb="1">
      <t>エン</t>
    </rPh>
    <phoneticPr fontId="3"/>
  </si>
  <si>
    <t>円…③</t>
    <rPh sb="0" eb="1">
      <t>エン</t>
    </rPh>
    <phoneticPr fontId="3"/>
  </si>
  <si>
    <t>(D)補助対象経費</t>
    <rPh sb="3" eb="5">
      <t>ホジョ</t>
    </rPh>
    <rPh sb="5" eb="7">
      <t>タイショウ</t>
    </rPh>
    <rPh sb="7" eb="9">
      <t>ケイヒ</t>
    </rPh>
    <phoneticPr fontId="3"/>
  </si>
  <si>
    <t>円…④</t>
    <rPh sb="0" eb="1">
      <t>エン</t>
    </rPh>
    <phoneticPr fontId="3"/>
  </si>
  <si>
    <t>該当</t>
    <rPh sb="0" eb="2">
      <t>ガイトウ</t>
    </rPh>
    <phoneticPr fontId="3"/>
  </si>
  <si>
    <t>加算率合計</t>
    <rPh sb="0" eb="2">
      <t>カサン</t>
    </rPh>
    <rPh sb="2" eb="3">
      <t>リツ</t>
    </rPh>
    <rPh sb="3" eb="5">
      <t>ゴウケイ</t>
    </rPh>
    <phoneticPr fontId="3"/>
  </si>
  <si>
    <t>…⑤</t>
    <phoneticPr fontId="3"/>
  </si>
  <si>
    <t>加算金額（③×⑤）</t>
    <rPh sb="0" eb="2">
      <t>カサン</t>
    </rPh>
    <rPh sb="2" eb="3">
      <t>キン</t>
    </rPh>
    <rPh sb="3" eb="4">
      <t>ガク</t>
    </rPh>
    <phoneticPr fontId="3"/>
  </si>
  <si>
    <t>円…⑥</t>
    <rPh sb="0" eb="1">
      <t>エン</t>
    </rPh>
    <phoneticPr fontId="3"/>
  </si>
  <si>
    <t>▼売電の有無を選択</t>
    <phoneticPr fontId="3"/>
  </si>
  <si>
    <t>▼選択</t>
    <rPh sb="1" eb="3">
      <t>センタク</t>
    </rPh>
    <phoneticPr fontId="3"/>
  </si>
  <si>
    <t>非該当</t>
    <rPh sb="0" eb="3">
      <t>ヒガイトウ</t>
    </rPh>
    <phoneticPr fontId="3"/>
  </si>
  <si>
    <t>事業計画書【重点対策加速化事業事業者用】</t>
    <rPh sb="0" eb="2">
      <t>ジギョウ</t>
    </rPh>
    <rPh sb="2" eb="4">
      <t>ケイカク</t>
    </rPh>
    <rPh sb="4" eb="5">
      <t>ショ</t>
    </rPh>
    <rPh sb="6" eb="15">
      <t>ジュウテンタイサクカソクカジギョウ</t>
    </rPh>
    <rPh sb="15" eb="19">
      <t>ジギョウシャヨウ</t>
    </rPh>
    <phoneticPr fontId="3"/>
  </si>
  <si>
    <r>
      <t>環境負荷の少ない電力プラン利用</t>
    </r>
    <r>
      <rPr>
        <sz val="9"/>
        <color theme="1"/>
        <rFont val="游ゴシック"/>
        <family val="3"/>
        <charset val="128"/>
        <scheme val="minor"/>
      </rPr>
      <t>（補助金額の一部について</t>
    </r>
    <r>
      <rPr>
        <b/>
        <u/>
        <sz val="9"/>
        <color theme="1"/>
        <rFont val="游ゴシック"/>
        <family val="3"/>
        <charset val="128"/>
        <scheme val="minor"/>
      </rPr>
      <t>20％</t>
    </r>
    <r>
      <rPr>
        <sz val="9"/>
        <color theme="1"/>
        <rFont val="游ゴシック"/>
        <family val="3"/>
        <charset val="128"/>
        <scheme val="minor"/>
      </rPr>
      <t>を加算）</t>
    </r>
    <phoneticPr fontId="3"/>
  </si>
  <si>
    <t>(1)の小計</t>
    <rPh sb="4" eb="6">
      <t>ショウケイ</t>
    </rPh>
    <phoneticPr fontId="3"/>
  </si>
  <si>
    <t>(2)の小計</t>
    <rPh sb="4" eb="6">
      <t>ショウケイ</t>
    </rPh>
    <phoneticPr fontId="3"/>
  </si>
  <si>
    <t>※1 蓄電(池)容量は初期実効容量とは別の値です。メーカーの性能表示ラベル等をご確認ください。</t>
    <phoneticPr fontId="3"/>
  </si>
  <si>
    <t>補助対象経費（本体価格+設置工事費）</t>
    <rPh sb="0" eb="2">
      <t>ホジョ</t>
    </rPh>
    <rPh sb="2" eb="4">
      <t>タイショウ</t>
    </rPh>
    <rPh sb="4" eb="6">
      <t>ケイヒ</t>
    </rPh>
    <rPh sb="7" eb="9">
      <t>ホンタイ</t>
    </rPh>
    <rPh sb="9" eb="11">
      <t>カカク</t>
    </rPh>
    <rPh sb="12" eb="14">
      <t>セッチ</t>
    </rPh>
    <rPh sb="14" eb="16">
      <t>コウジ</t>
    </rPh>
    <rPh sb="16" eb="17">
      <t>ヒ</t>
    </rPh>
    <phoneticPr fontId="3"/>
  </si>
  <si>
    <t>(1)導入設備の補助対象経費(本体価格と設置工事費)</t>
    <rPh sb="3" eb="5">
      <t>ドウニュウ</t>
    </rPh>
    <rPh sb="5" eb="7">
      <t>セツビ</t>
    </rPh>
    <rPh sb="8" eb="10">
      <t>ホジョ</t>
    </rPh>
    <rPh sb="10" eb="12">
      <t>タイショウ</t>
    </rPh>
    <rPh sb="12" eb="14">
      <t>ケイヒ</t>
    </rPh>
    <rPh sb="15" eb="17">
      <t>ホンタイ</t>
    </rPh>
    <rPh sb="17" eb="19">
      <t>カカク</t>
    </rPh>
    <rPh sb="20" eb="22">
      <t>セッチ</t>
    </rPh>
    <rPh sb="22" eb="24">
      <t>コウジ</t>
    </rPh>
    <rPh sb="24" eb="25">
      <t>ヒ</t>
    </rPh>
    <phoneticPr fontId="3"/>
  </si>
  <si>
    <t>太陽光発電設備・蓄電池・EMSの合計</t>
    <rPh sb="0" eb="3">
      <t>ｔｙ</t>
    </rPh>
    <rPh sb="3" eb="5">
      <t>ハツデン</t>
    </rPh>
    <rPh sb="5" eb="7">
      <t>セツビ</t>
    </rPh>
    <rPh sb="8" eb="11">
      <t>チクデンチ</t>
    </rPh>
    <rPh sb="16" eb="18">
      <t>ゴウケイ</t>
    </rPh>
    <phoneticPr fontId="3"/>
  </si>
  <si>
    <t>(2)補助対象設備の概要</t>
    <rPh sb="3" eb="5">
      <t>ホジョ</t>
    </rPh>
    <rPh sb="5" eb="7">
      <t>タイショウ</t>
    </rPh>
    <rPh sb="7" eb="9">
      <t>セツビ</t>
    </rPh>
    <rPh sb="10" eb="12">
      <t>ガイヨウ</t>
    </rPh>
    <phoneticPr fontId="3"/>
  </si>
  <si>
    <t>蓄電池</t>
    <rPh sb="0" eb="3">
      <t>チクデンチ</t>
    </rPh>
    <phoneticPr fontId="3"/>
  </si>
  <si>
    <t>EMS</t>
    <phoneticPr fontId="3"/>
  </si>
  <si>
    <t>あり(余剰売電型)</t>
    <rPh sb="3" eb="5">
      <t>ヨジョウ</t>
    </rPh>
    <rPh sb="5" eb="7">
      <t>バイデン</t>
    </rPh>
    <rPh sb="7" eb="8">
      <t>ガタ</t>
    </rPh>
    <phoneticPr fontId="3"/>
  </si>
  <si>
    <t>なし(自家消費型)</t>
    <rPh sb="3" eb="5">
      <t>ジカ</t>
    </rPh>
    <rPh sb="5" eb="8">
      <t>ショウヒガタ</t>
    </rPh>
    <phoneticPr fontId="3"/>
  </si>
  <si>
    <t>【蓄電池には補助対象経費上限額があります】</t>
    <rPh sb="1" eb="4">
      <t>チクデンチ</t>
    </rPh>
    <rPh sb="6" eb="8">
      <t>ホジョ</t>
    </rPh>
    <rPh sb="8" eb="10">
      <t>タイショウ</t>
    </rPh>
    <rPh sb="10" eb="12">
      <t>ケイヒ</t>
    </rPh>
    <rPh sb="12" eb="14">
      <t>ジョウゲン</t>
    </rPh>
    <rPh sb="14" eb="15">
      <t>ガク</t>
    </rPh>
    <phoneticPr fontId="3"/>
  </si>
  <si>
    <t>円/kWh</t>
    <phoneticPr fontId="3"/>
  </si>
  <si>
    <t>1kWhあたりの補助対象経費(D)÷（C）　</t>
    <phoneticPr fontId="3"/>
  </si>
  <si>
    <r>
      <t>1kWhあたりの補助対象</t>
    </r>
    <r>
      <rPr>
        <b/>
        <sz val="9"/>
        <color theme="1"/>
        <rFont val="游ゴシック"/>
        <family val="3"/>
        <charset val="128"/>
        <scheme val="minor"/>
      </rPr>
      <t>上限</t>
    </r>
    <r>
      <rPr>
        <sz val="9"/>
        <color theme="1"/>
        <rFont val="游ゴシック"/>
        <family val="3"/>
        <charset val="128"/>
        <scheme val="minor"/>
      </rPr>
      <t>額</t>
    </r>
    <phoneticPr fontId="3"/>
  </si>
  <si>
    <t>円/kWh 以下であること</t>
    <rPh sb="6" eb="8">
      <t>イカ</t>
    </rPh>
    <phoneticPr fontId="3"/>
  </si>
  <si>
    <t>(3)太陽光発電設備・蓄電池・EMS導入経費</t>
    <rPh sb="3" eb="6">
      <t>ｔｙ</t>
    </rPh>
    <rPh sb="6" eb="8">
      <t>ハツデン</t>
    </rPh>
    <rPh sb="8" eb="10">
      <t>セツビ</t>
    </rPh>
    <rPh sb="11" eb="14">
      <t>チクデンチ</t>
    </rPh>
    <rPh sb="18" eb="20">
      <t>ドウニュウ</t>
    </rPh>
    <rPh sb="20" eb="22">
      <t>ケイヒ</t>
    </rPh>
    <phoneticPr fontId="3"/>
  </si>
  <si>
    <t>(計算過程の金額において千円未満は切り捨て)</t>
    <phoneticPr fontId="3"/>
  </si>
  <si>
    <r>
      <t>(2)蓄電池</t>
    </r>
    <r>
      <rPr>
        <b/>
        <sz val="12"/>
        <color theme="1"/>
        <rFont val="游ゴシック"/>
        <family val="3"/>
        <charset val="128"/>
        <scheme val="minor"/>
      </rPr>
      <t>…</t>
    </r>
    <r>
      <rPr>
        <sz val="12"/>
        <color theme="1"/>
        <rFont val="游ゴシック"/>
        <family val="3"/>
        <charset val="128"/>
        <scheme val="minor"/>
      </rPr>
      <t>蓄電池の補助対象経費の3分の1</t>
    </r>
    <rPh sb="3" eb="6">
      <t>チクデンチ</t>
    </rPh>
    <phoneticPr fontId="3"/>
  </si>
  <si>
    <r>
      <t>(1)太陽光発電設備…発電出力</t>
    </r>
    <r>
      <rPr>
        <sz val="9"/>
        <color theme="1"/>
        <rFont val="游ゴシック"/>
        <family val="3"/>
        <charset val="128"/>
        <scheme val="minor"/>
      </rPr>
      <t>(※3)</t>
    </r>
    <r>
      <rPr>
        <sz val="12"/>
        <color theme="1"/>
        <rFont val="游ゴシック"/>
        <family val="3"/>
        <charset val="128"/>
        <scheme val="minor"/>
      </rPr>
      <t>1kWあたり5万円の補助</t>
    </r>
    <rPh sb="3" eb="6">
      <t>ｔｙ</t>
    </rPh>
    <rPh sb="6" eb="8">
      <t>ハツデン</t>
    </rPh>
    <rPh sb="8" eb="10">
      <t>セツビ</t>
    </rPh>
    <rPh sb="11" eb="13">
      <t>ハツデン</t>
    </rPh>
    <rPh sb="13" eb="15">
      <t>シュツリョク</t>
    </rPh>
    <rPh sb="26" eb="28">
      <t>マンエン</t>
    </rPh>
    <rPh sb="29" eb="31">
      <t>ホジョ</t>
    </rPh>
    <phoneticPr fontId="3"/>
  </si>
  <si>
    <t>円　×　１／３</t>
    <rPh sb="0" eb="1">
      <t>エン</t>
    </rPh>
    <phoneticPr fontId="3"/>
  </si>
  <si>
    <t>2.加算措置</t>
    <rPh sb="2" eb="4">
      <t>カサン</t>
    </rPh>
    <rPh sb="4" eb="6">
      <t>ソチ</t>
    </rPh>
    <phoneticPr fontId="3"/>
  </si>
  <si>
    <t>再生可能エネルギー比率50％以上の電力プランを利用していること</t>
    <phoneticPr fontId="3"/>
  </si>
  <si>
    <t>円(税抜)…(A)</t>
    <rPh sb="2" eb="3">
      <t>ゼイ</t>
    </rPh>
    <rPh sb="3" eb="4">
      <t>ヌ</t>
    </rPh>
    <phoneticPr fontId="3"/>
  </si>
  <si>
    <t>…(B)</t>
    <phoneticPr fontId="3"/>
  </si>
  <si>
    <t>(C)</t>
    <phoneticPr fontId="3"/>
  </si>
  <si>
    <t>（D）</t>
    <phoneticPr fontId="3"/>
  </si>
  <si>
    <t>円(税抜)…（E）</t>
    <phoneticPr fontId="3"/>
  </si>
  <si>
    <t>TEMS-660BV</t>
    <phoneticPr fontId="3"/>
  </si>
  <si>
    <t>蓄電容量(kWh)</t>
    <rPh sb="0" eb="2">
      <t>チクデン</t>
    </rPh>
    <rPh sb="2" eb="4">
      <t>ヨウリョウ</t>
    </rPh>
    <phoneticPr fontId="3"/>
  </si>
  <si>
    <t>※1</t>
    <phoneticPr fontId="3"/>
  </si>
  <si>
    <t>の箇所について入力・選択してください。「3.交付申請額の計算」</t>
    <rPh sb="1" eb="3">
      <t>カショ</t>
    </rPh>
    <rPh sb="7" eb="9">
      <t>ニュウリョク</t>
    </rPh>
    <rPh sb="10" eb="12">
      <t>センタク</t>
    </rPh>
    <phoneticPr fontId="3"/>
  </si>
  <si>
    <t>で算出された交付申請金額(④)と加算金額(⑥)を交付申請書に転記してください。</t>
    <rPh sb="6" eb="8">
      <t>コウフ</t>
    </rPh>
    <rPh sb="8" eb="10">
      <t>シンセイ</t>
    </rPh>
    <rPh sb="10" eb="12">
      <t>キンガク</t>
    </rPh>
    <rPh sb="16" eb="18">
      <t>カサン</t>
    </rPh>
    <rPh sb="18" eb="20">
      <t>キンガク</t>
    </rPh>
    <rPh sb="24" eb="26">
      <t>コウフ</t>
    </rPh>
    <rPh sb="26" eb="29">
      <t>シンセイショ</t>
    </rPh>
    <rPh sb="30" eb="32">
      <t>テンキ</t>
    </rPh>
    <phoneticPr fontId="3"/>
  </si>
  <si>
    <t>　余剰売電型は補助対象経費の10分の1を、自家消費型は5分の1を補助します。</t>
    <rPh sb="1" eb="3">
      <t>ヨジョウ</t>
    </rPh>
    <rPh sb="3" eb="5">
      <t>バイデン</t>
    </rPh>
    <rPh sb="5" eb="6">
      <t>ガタ</t>
    </rPh>
    <rPh sb="7" eb="9">
      <t>ホジョ</t>
    </rPh>
    <rPh sb="9" eb="11">
      <t>タイショウ</t>
    </rPh>
    <rPh sb="11" eb="13">
      <t>ケイヒ</t>
    </rPh>
    <rPh sb="16" eb="17">
      <t>ブン</t>
    </rPh>
    <rPh sb="21" eb="23">
      <t>ジカ</t>
    </rPh>
    <rPh sb="23" eb="26">
      <t>ショウヒガタ</t>
    </rPh>
    <rPh sb="28" eb="29">
      <t>ブン</t>
    </rPh>
    <rPh sb="32" eb="34">
      <t>ホジョ</t>
    </rPh>
    <phoneticPr fontId="3"/>
  </si>
  <si>
    <t>3.交付申請額の計算</t>
    <rPh sb="2" eb="4">
      <t>コウフ</t>
    </rPh>
    <rPh sb="4" eb="7">
      <t>シンセイガク</t>
    </rPh>
    <rPh sb="8" eb="10">
      <t>ケイサン</t>
    </rPh>
    <phoneticPr fontId="3"/>
  </si>
  <si>
    <t>(2)加算金額の計算</t>
    <rPh sb="3" eb="5">
      <t>カサン</t>
    </rPh>
    <rPh sb="5" eb="6">
      <t>キン</t>
    </rPh>
    <rPh sb="6" eb="7">
      <t>ガク</t>
    </rPh>
    <rPh sb="8" eb="10">
      <t>ケイサン</t>
    </rPh>
    <phoneticPr fontId="3"/>
  </si>
  <si>
    <t>3.交付申請額の計算-(3)太陽光発電設備・蓄電池・EMS導入経費に加算率を乗じます。</t>
    <rPh sb="8" eb="10">
      <t>ケイサン</t>
    </rPh>
    <rPh sb="34" eb="36">
      <t>カサン</t>
    </rPh>
    <rPh sb="36" eb="37">
      <t>リツ</t>
    </rPh>
    <rPh sb="38" eb="39">
      <t>ジョウ</t>
    </rPh>
    <phoneticPr fontId="3"/>
  </si>
  <si>
    <t>交付申請額の合計（①+②+③）</t>
    <rPh sb="0" eb="2">
      <t>コウフ</t>
    </rPh>
    <rPh sb="2" eb="4">
      <t>シンセイ</t>
    </rPh>
    <rPh sb="4" eb="5">
      <t>ガク</t>
    </rPh>
    <rPh sb="6" eb="8">
      <t>ゴウケイ</t>
    </rPh>
    <phoneticPr fontId="3"/>
  </si>
  <si>
    <t>補助対象経費（本体価格+設置工事費）</t>
    <phoneticPr fontId="3"/>
  </si>
  <si>
    <t>の箇所について記入してください。「3.交付申請額の計算」</t>
    <rPh sb="1" eb="3">
      <t>カショ</t>
    </rPh>
    <rPh sb="7" eb="9">
      <t>キニュウ</t>
    </rPh>
    <phoneticPr fontId="3"/>
  </si>
  <si>
    <r>
      <t>・太陽光発電設備…発電出力</t>
    </r>
    <r>
      <rPr>
        <sz val="9"/>
        <color theme="1"/>
        <rFont val="游ゴシック"/>
        <family val="3"/>
        <charset val="128"/>
        <scheme val="minor"/>
      </rPr>
      <t>(※3)</t>
    </r>
    <r>
      <rPr>
        <sz val="12"/>
        <color theme="1"/>
        <rFont val="游ゴシック"/>
        <family val="3"/>
        <charset val="128"/>
        <scheme val="minor"/>
      </rPr>
      <t>1kWあたり5万円の補助</t>
    </r>
    <rPh sb="1" eb="4">
      <t>ｔｙ</t>
    </rPh>
    <rPh sb="4" eb="6">
      <t>ハツデン</t>
    </rPh>
    <rPh sb="6" eb="8">
      <t>セツビ</t>
    </rPh>
    <rPh sb="9" eb="11">
      <t>ハツデン</t>
    </rPh>
    <rPh sb="11" eb="13">
      <t>シュツリョク</t>
    </rPh>
    <rPh sb="24" eb="26">
      <t>マンエン</t>
    </rPh>
    <rPh sb="27" eb="29">
      <t>ホジョ</t>
    </rPh>
    <phoneticPr fontId="3"/>
  </si>
  <si>
    <r>
      <t>・蓄電池</t>
    </r>
    <r>
      <rPr>
        <b/>
        <sz val="12"/>
        <color theme="1"/>
        <rFont val="游ゴシック"/>
        <family val="3"/>
        <charset val="128"/>
        <scheme val="minor"/>
      </rPr>
      <t>…</t>
    </r>
    <r>
      <rPr>
        <sz val="12"/>
        <color theme="1"/>
        <rFont val="游ゴシック"/>
        <family val="3"/>
        <charset val="128"/>
        <scheme val="minor"/>
      </rPr>
      <t>蓄電池の補助対象経費の3分の1</t>
    </r>
    <rPh sb="1" eb="4">
      <t>チクデンチ</t>
    </rPh>
    <phoneticPr fontId="3"/>
  </si>
  <si>
    <t>・太陽光発電設備・蓄電池・EMS導入経費</t>
    <rPh sb="1" eb="4">
      <t>ｔｙ</t>
    </rPh>
    <rPh sb="4" eb="6">
      <t>ハツデン</t>
    </rPh>
    <rPh sb="6" eb="8">
      <t>セツビ</t>
    </rPh>
    <rPh sb="9" eb="12">
      <t>チクデンチ</t>
    </rPh>
    <rPh sb="16" eb="18">
      <t>ドウニュウ</t>
    </rPh>
    <rPh sb="18" eb="20">
      <t>ケイヒ</t>
    </rPh>
    <phoneticPr fontId="3"/>
  </si>
  <si>
    <t>・加算金額の計算</t>
    <rPh sb="1" eb="3">
      <t>カサン</t>
    </rPh>
    <rPh sb="3" eb="4">
      <t>キン</t>
    </rPh>
    <rPh sb="4" eb="5">
      <t>ガク</t>
    </rPh>
    <rPh sb="6" eb="8">
      <t>ケイサン</t>
    </rPh>
    <phoneticPr fontId="3"/>
  </si>
  <si>
    <r>
      <t>事業計画書【重点対策加速化事業事業者用】</t>
    </r>
    <r>
      <rPr>
        <sz val="12"/>
        <color theme="1"/>
        <rFont val="游ゴシック"/>
        <family val="3"/>
        <charset val="128"/>
        <scheme val="minor"/>
      </rPr>
      <t>(手書き用)</t>
    </r>
    <rPh sb="0" eb="2">
      <t>ジギョウ</t>
    </rPh>
    <rPh sb="2" eb="4">
      <t>ケイカク</t>
    </rPh>
    <rPh sb="4" eb="5">
      <t>ショ</t>
    </rPh>
    <rPh sb="6" eb="15">
      <t>ジュウテンタイサクカソクカジギョウ</t>
    </rPh>
    <rPh sb="15" eb="19">
      <t>ジギョウシャヨウ</t>
    </rPh>
    <rPh sb="21" eb="23">
      <t>テガ</t>
    </rPh>
    <rPh sb="24" eb="25">
      <t>ヨウ</t>
    </rPh>
    <phoneticPr fontId="3"/>
  </si>
  <si>
    <t>で算出された交付申請額(④)と加算金額(⑥)を交付申請書に転記してください。</t>
    <rPh sb="6" eb="8">
      <t>コウフ</t>
    </rPh>
    <rPh sb="8" eb="10">
      <t>シンセイ</t>
    </rPh>
    <rPh sb="15" eb="17">
      <t>カサン</t>
    </rPh>
    <rPh sb="17" eb="19">
      <t>キンガク</t>
    </rPh>
    <rPh sb="23" eb="25">
      <t>コウフ</t>
    </rPh>
    <rPh sb="25" eb="28">
      <t>シンセイショ</t>
    </rPh>
    <rPh sb="29" eb="31">
      <t>テンキ</t>
    </rPh>
    <phoneticPr fontId="3"/>
  </si>
  <si>
    <t>※1</t>
    <phoneticPr fontId="3"/>
  </si>
  <si>
    <t>…（C）</t>
    <phoneticPr fontId="3"/>
  </si>
  <si>
    <t>設置費用（本体価格+工事費）</t>
    <phoneticPr fontId="3"/>
  </si>
  <si>
    <t>円(税抜)…(D)</t>
    <rPh sb="2" eb="4">
      <t>ゼイヌキ</t>
    </rPh>
    <phoneticPr fontId="3"/>
  </si>
  <si>
    <r>
      <t xml:space="preserve">EMS
</t>
    </r>
    <r>
      <rPr>
        <sz val="6"/>
        <color theme="1"/>
        <rFont val="游ゴシック"/>
        <family val="3"/>
        <charset val="128"/>
        <scheme val="minor"/>
      </rPr>
      <t>（設置しない場合は記入不要）</t>
    </r>
    <rPh sb="5" eb="7">
      <t>セッチ</t>
    </rPh>
    <rPh sb="10" eb="12">
      <t>バアイ</t>
    </rPh>
    <rPh sb="13" eb="15">
      <t>キニュウ</t>
    </rPh>
    <rPh sb="15" eb="17">
      <t>フヨウ</t>
    </rPh>
    <phoneticPr fontId="3"/>
  </si>
  <si>
    <r>
      <t xml:space="preserve">蓄電池
</t>
    </r>
    <r>
      <rPr>
        <sz val="6"/>
        <color theme="1"/>
        <rFont val="游ゴシック"/>
        <family val="3"/>
        <charset val="128"/>
        <scheme val="minor"/>
      </rPr>
      <t>（設置しない場合は記入不要）</t>
    </r>
    <rPh sb="0" eb="3">
      <t>チクデンチ</t>
    </rPh>
    <phoneticPr fontId="3"/>
  </si>
  <si>
    <t>売電の有無</t>
    <rPh sb="0" eb="2">
      <t>バイデン</t>
    </rPh>
    <rPh sb="3" eb="5">
      <t>ウム</t>
    </rPh>
    <phoneticPr fontId="3"/>
  </si>
  <si>
    <t>□　なし</t>
    <phoneticPr fontId="3"/>
  </si>
  <si>
    <t>　□　あり</t>
    <phoneticPr fontId="3"/>
  </si>
  <si>
    <t>【注意】（E）が141,000円を超える場合は非FIT蓄電池の補助対象外です。</t>
    <rPh sb="1" eb="3">
      <t>チュウイ</t>
    </rPh>
    <rPh sb="15" eb="16">
      <t>エン</t>
    </rPh>
    <rPh sb="17" eb="18">
      <t>コ</t>
    </rPh>
    <rPh sb="20" eb="22">
      <t>バアイ</t>
    </rPh>
    <phoneticPr fontId="3"/>
  </si>
  <si>
    <t>・1kWhあたりの補助対象経費：(D)÷（C）</t>
    <rPh sb="13" eb="15">
      <t>ケイヒ</t>
    </rPh>
    <phoneticPr fontId="3"/>
  </si>
  <si>
    <t>円…（E）</t>
    <phoneticPr fontId="3"/>
  </si>
  <si>
    <r>
      <t>（C）が17.76kWh</t>
    </r>
    <r>
      <rPr>
        <b/>
        <u/>
        <sz val="12"/>
        <color theme="1"/>
        <rFont val="游ゴシック"/>
        <family val="3"/>
        <charset val="128"/>
        <scheme val="minor"/>
      </rPr>
      <t>未満</t>
    </r>
    <r>
      <rPr>
        <u/>
        <sz val="12"/>
        <color theme="1"/>
        <rFont val="游ゴシック"/>
        <family val="3"/>
        <charset val="128"/>
        <scheme val="minor"/>
      </rPr>
      <t>の場合、（E）が</t>
    </r>
    <r>
      <rPr>
        <b/>
        <u/>
        <sz val="12"/>
        <color theme="1"/>
        <rFont val="游ゴシック"/>
        <family val="3"/>
        <charset val="128"/>
        <scheme val="minor"/>
      </rPr>
      <t>141,000円を超える</t>
    </r>
    <r>
      <rPr>
        <u/>
        <sz val="12"/>
        <color theme="1"/>
        <rFont val="游ゴシック"/>
        <family val="3"/>
        <charset val="128"/>
        <scheme val="minor"/>
      </rPr>
      <t>と</t>
    </r>
    <r>
      <rPr>
        <b/>
        <u/>
        <sz val="12"/>
        <color theme="1"/>
        <rFont val="游ゴシック"/>
        <family val="3"/>
        <charset val="128"/>
        <scheme val="minor"/>
      </rPr>
      <t>補助対象外</t>
    </r>
    <r>
      <rPr>
        <u/>
        <sz val="12"/>
        <color theme="1"/>
        <rFont val="游ゴシック"/>
        <family val="3"/>
        <charset val="128"/>
        <scheme val="minor"/>
      </rPr>
      <t xml:space="preserve">
（C）が17.76kWh</t>
    </r>
    <r>
      <rPr>
        <b/>
        <u/>
        <sz val="12"/>
        <color theme="1"/>
        <rFont val="游ゴシック"/>
        <family val="3"/>
        <charset val="128"/>
        <scheme val="minor"/>
      </rPr>
      <t>以上</t>
    </r>
    <r>
      <rPr>
        <u/>
        <sz val="12"/>
        <color theme="1"/>
        <rFont val="游ゴシック"/>
        <family val="3"/>
        <charset val="128"/>
        <scheme val="minor"/>
      </rPr>
      <t>の場合、（E）が</t>
    </r>
    <r>
      <rPr>
        <b/>
        <u/>
        <sz val="12"/>
        <color theme="1"/>
        <rFont val="游ゴシック"/>
        <family val="3"/>
        <charset val="128"/>
        <scheme val="minor"/>
      </rPr>
      <t>160,000円を超える</t>
    </r>
    <r>
      <rPr>
        <u/>
        <sz val="12"/>
        <color theme="1"/>
        <rFont val="游ゴシック"/>
        <family val="3"/>
        <charset val="128"/>
        <scheme val="minor"/>
      </rPr>
      <t>と</t>
    </r>
    <r>
      <rPr>
        <b/>
        <u/>
        <sz val="12"/>
        <color theme="1"/>
        <rFont val="游ゴシック"/>
        <family val="3"/>
        <charset val="128"/>
        <scheme val="minor"/>
      </rPr>
      <t>補助対象外</t>
    </r>
    <rPh sb="11" eb="13">
      <t>ミマン</t>
    </rPh>
    <rPh sb="14" eb="16">
      <t>バアイ</t>
    </rPh>
    <rPh sb="28" eb="29">
      <t>エン</t>
    </rPh>
    <rPh sb="31" eb="32">
      <t>コ</t>
    </rPh>
    <rPh sb="35" eb="37">
      <t>ホジョ</t>
    </rPh>
    <rPh sb="37" eb="39">
      <t>タイショウ</t>
    </rPh>
    <rPh sb="39" eb="40">
      <t>ガイ</t>
    </rPh>
    <rPh sb="53" eb="55">
      <t>イジョウ</t>
    </rPh>
    <phoneticPr fontId="3"/>
  </si>
  <si>
    <t>3.交付申請額の計算（以下、自動計算のため入力の必要はありません）</t>
    <rPh sb="2" eb="4">
      <t>コウフ</t>
    </rPh>
    <rPh sb="4" eb="7">
      <t>シンセイガク</t>
    </rPh>
    <rPh sb="8" eb="10">
      <t>ケイサン</t>
    </rPh>
    <rPh sb="11" eb="13">
      <t>イカ</t>
    </rPh>
    <rPh sb="14" eb="16">
      <t>ジドウ</t>
    </rPh>
    <rPh sb="16" eb="18">
      <t>ケイサン</t>
    </rPh>
    <rPh sb="21" eb="23">
      <t>ニュウリョク</t>
    </rPh>
    <rPh sb="24" eb="26">
      <t>ヒツヨウ</t>
    </rPh>
    <phoneticPr fontId="3"/>
  </si>
  <si>
    <t>3.交付申請額の計算-・太陽光発電設備・蓄電池・EMS導入経費に加算率を乗じます。</t>
    <rPh sb="8" eb="10">
      <t>ケイサン</t>
    </rPh>
    <rPh sb="32" eb="34">
      <t>カサン</t>
    </rPh>
    <rPh sb="34" eb="35">
      <t>リツ</t>
    </rPh>
    <rPh sb="36" eb="37">
      <t>ジョウ</t>
    </rPh>
    <phoneticPr fontId="3"/>
  </si>
  <si>
    <t>☐</t>
    <phoneticPr fontId="3"/>
  </si>
  <si>
    <t>小計</t>
    <rPh sb="0" eb="2">
      <t>ショウケイ</t>
    </rPh>
    <phoneticPr fontId="3"/>
  </si>
  <si>
    <t>　3.交付申請額の計算-太陽光発電設備・蓄電池・EMS導入経費(③)に加算率を乗じます。</t>
    <rPh sb="9" eb="11">
      <t>ケイサン</t>
    </rPh>
    <rPh sb="35" eb="37">
      <t>カサン</t>
    </rPh>
    <rPh sb="37" eb="38">
      <t>リツ</t>
    </rPh>
    <rPh sb="39" eb="40">
      <t>ジョウ</t>
    </rPh>
    <phoneticPr fontId="3"/>
  </si>
  <si>
    <r>
      <t>円×　1/10</t>
    </r>
    <r>
      <rPr>
        <sz val="9"/>
        <color theme="1"/>
        <rFont val="游ゴシック"/>
        <family val="3"/>
        <charset val="128"/>
        <scheme val="minor"/>
      </rPr>
      <t xml:space="preserve"> 又は</t>
    </r>
    <r>
      <rPr>
        <sz val="12"/>
        <color theme="1"/>
        <rFont val="游ゴシック"/>
        <family val="3"/>
        <charset val="128"/>
        <scheme val="minor"/>
      </rPr>
      <t xml:space="preserve"> 1/5</t>
    </r>
    <rPh sb="8" eb="9">
      <t>マタ</t>
    </rPh>
    <phoneticPr fontId="3"/>
  </si>
  <si>
    <t>％…⑤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</si>
</sst>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38" fontId="4" fillId="3" borderId="16" xfId="1" applyFont="1" applyFill="1" applyBorder="1">
      <alignment vertical="center"/>
    </xf>
    <xf numFmtId="40" fontId="4" fillId="3" borderId="16" xfId="1" applyNumberFormat="1" applyFont="1" applyFill="1" applyBorder="1">
      <alignment vertical="center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3" borderId="4" xfId="0" applyFont="1" applyFill="1" applyBorder="1">
      <alignment vertical="center"/>
    </xf>
    <xf numFmtId="2" fontId="4" fillId="2" borderId="15" xfId="0" applyNumberFormat="1" applyFont="1" applyFill="1" applyBorder="1" applyProtection="1">
      <alignment vertical="center"/>
      <protection locked="0"/>
    </xf>
    <xf numFmtId="2" fontId="4" fillId="2" borderId="19" xfId="0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right" vertical="center"/>
    </xf>
    <xf numFmtId="2" fontId="4" fillId="3" borderId="12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38" fontId="4" fillId="2" borderId="3" xfId="1" applyFont="1" applyFill="1" applyBorder="1" applyProtection="1">
      <alignment vertical="center"/>
      <protection locked="0"/>
    </xf>
    <xf numFmtId="0" fontId="8" fillId="0" borderId="0" xfId="0" applyFont="1" applyAlignment="1">
      <alignment vertical="top"/>
    </xf>
    <xf numFmtId="0" fontId="4" fillId="3" borderId="0" xfId="0" applyFont="1" applyFill="1" applyBorder="1">
      <alignment vertical="center"/>
    </xf>
    <xf numFmtId="3" fontId="4" fillId="3" borderId="25" xfId="0" applyNumberFormat="1" applyFont="1" applyFill="1" applyBorder="1">
      <alignment vertical="center"/>
    </xf>
    <xf numFmtId="38" fontId="4" fillId="3" borderId="25" xfId="1" applyFont="1" applyFill="1" applyBorder="1">
      <alignment vertical="center"/>
    </xf>
    <xf numFmtId="0" fontId="4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top"/>
    </xf>
    <xf numFmtId="0" fontId="4" fillId="3" borderId="26" xfId="0" applyFont="1" applyFill="1" applyBorder="1" applyAlignment="1">
      <alignment horizontal="right" vertical="center"/>
    </xf>
    <xf numFmtId="38" fontId="4" fillId="3" borderId="26" xfId="0" applyNumberFormat="1" applyFont="1" applyFill="1" applyBorder="1">
      <alignment vertical="center"/>
    </xf>
    <xf numFmtId="3" fontId="4" fillId="3" borderId="24" xfId="0" applyNumberFormat="1" applyFont="1" applyFill="1" applyBorder="1">
      <alignment vertical="center"/>
    </xf>
    <xf numFmtId="38" fontId="6" fillId="3" borderId="24" xfId="0" applyNumberFormat="1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38" fontId="6" fillId="3" borderId="0" xfId="0" applyNumberFormat="1" applyFont="1" applyFill="1" applyBorder="1">
      <alignment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0" fontId="4" fillId="3" borderId="26" xfId="0" applyFont="1" applyFill="1" applyBorder="1">
      <alignment vertical="center"/>
    </xf>
    <xf numFmtId="9" fontId="4" fillId="3" borderId="26" xfId="2" applyFont="1" applyFill="1" applyBorder="1" applyAlignment="1">
      <alignment horizontal="right" vertical="center"/>
    </xf>
    <xf numFmtId="2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38" fontId="6" fillId="3" borderId="24" xfId="1" applyFont="1" applyFill="1" applyBorder="1">
      <alignment vertical="center"/>
    </xf>
    <xf numFmtId="0" fontId="6" fillId="0" borderId="16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2" fontId="4" fillId="3" borderId="25" xfId="0" applyNumberFormat="1" applyFont="1" applyFill="1" applyBorder="1">
      <alignment vertical="center"/>
    </xf>
    <xf numFmtId="0" fontId="11" fillId="0" borderId="10" xfId="0" applyFont="1" applyBorder="1" applyAlignment="1">
      <alignment vertical="center" wrapText="1"/>
    </xf>
    <xf numFmtId="0" fontId="13" fillId="0" borderId="0" xfId="0" applyFont="1">
      <alignment vertical="center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Border="1">
      <alignment vertical="center"/>
    </xf>
    <xf numFmtId="0" fontId="6" fillId="0" borderId="18" xfId="0" applyFont="1" applyBorder="1">
      <alignment vertical="center"/>
    </xf>
    <xf numFmtId="38" fontId="4" fillId="3" borderId="25" xfId="1" applyFont="1" applyFill="1" applyBorder="1" applyAlignment="1">
      <alignment vertical="center" shrinkToFit="1"/>
    </xf>
    <xf numFmtId="0" fontId="4" fillId="0" borderId="2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3" xfId="0" applyFont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38" fontId="4" fillId="0" borderId="6" xfId="1" applyFont="1" applyBorder="1">
      <alignment vertical="center"/>
    </xf>
    <xf numFmtId="0" fontId="4" fillId="0" borderId="16" xfId="0" applyFont="1" applyBorder="1">
      <alignment vertical="center"/>
    </xf>
    <xf numFmtId="0" fontId="9" fillId="0" borderId="0" xfId="0" applyFont="1" applyAlignment="1">
      <alignment vertical="top" wrapText="1"/>
    </xf>
    <xf numFmtId="38" fontId="4" fillId="3" borderId="0" xfId="0" applyNumberFormat="1" applyFont="1" applyFill="1" applyBorder="1">
      <alignment vertical="center"/>
    </xf>
    <xf numFmtId="0" fontId="11" fillId="0" borderId="18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3" fillId="3" borderId="16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11" fillId="0" borderId="3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9" fontId="4" fillId="2" borderId="3" xfId="2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38" fontId="4" fillId="3" borderId="25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right"/>
    </xf>
    <xf numFmtId="3" fontId="4" fillId="3" borderId="2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38" fontId="4" fillId="2" borderId="1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109483</xdr:colOff>
      <xdr:row>35</xdr:row>
      <xdr:rowOff>43793</xdr:rowOff>
    </xdr:from>
    <xdr:to>
      <xdr:col>7</xdr:col>
      <xdr:colOff>383191</xdr:colOff>
      <xdr:row>39</xdr:row>
      <xdr:rowOff>98535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2C05073-CD37-487E-B908-7F9C88F19F3E}"/>
            </a:ext>
          </a:extLst>
        </xdr:cNvPr>
        <xdr:cNvSpPr/>
      </xdr:nvSpPr>
      <xdr:spPr>
        <a:xfrm>
          <a:off x="4236983" y="8068879"/>
          <a:ext cx="1883105" cy="919656"/>
        </a:xfrm>
        <a:prstGeom prst="wedgeRoundRectCallout">
          <a:avLst>
            <a:gd name="adj1" fmla="val -65688"/>
            <a:gd name="adj2" fmla="val -39588"/>
            <a:gd name="adj3" fmla="val 16667"/>
          </a:avLst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1kWh</a:t>
          </a:r>
          <a:r>
            <a:rPr kumimoji="1" lang="ja-JP" altLang="en-US" sz="1000"/>
            <a:t>あたりの補助対象経費が基準を満たしているかを確認します。</a:t>
          </a:r>
        </a:p>
      </xdr:txBody>
    </xdr:sp>
    <xdr:clientData/>
  </xdr:twoCellAnchor>
  <xdr:twoCellAnchor>
    <xdr:from>
      <xdr:col>2</xdr:col>
      <xdr:colOff>197069</xdr:colOff>
      <xdr:row>49</xdr:row>
      <xdr:rowOff>109483</xdr:rowOff>
    </xdr:from>
    <xdr:to>
      <xdr:col>4</xdr:col>
      <xdr:colOff>547412</xdr:colOff>
      <xdr:row>53</xdr:row>
      <xdr:rowOff>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64E0D38-3B54-4B6E-867C-044AB18F94CF}"/>
            </a:ext>
          </a:extLst>
        </xdr:cNvPr>
        <xdr:cNvSpPr/>
      </xdr:nvSpPr>
      <xdr:spPr>
        <a:xfrm>
          <a:off x="1029138" y="11298621"/>
          <a:ext cx="2518102" cy="624053"/>
        </a:xfrm>
        <a:prstGeom prst="wedgeRoundRectCallout">
          <a:avLst>
            <a:gd name="adj1" fmla="val 75005"/>
            <a:gd name="adj2" fmla="val -30"/>
            <a:gd name="adj3" fmla="val 16667"/>
          </a:avLst>
        </a:prstGeom>
        <a:solidFill>
          <a:srgbClr val="FFFFFF">
            <a:alpha val="50196"/>
          </a:srgbClr>
        </a:solidFill>
        <a:ln w="1905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1kWh</a:t>
          </a:r>
          <a:r>
            <a:rPr kumimoji="1" lang="ja-JP" altLang="en-US" sz="1000" b="1">
              <a:solidFill>
                <a:sysClr val="windowText" lastClr="000000"/>
              </a:solidFill>
            </a:rPr>
            <a:t>あたりの補助対象経費が基準を満たさない場合は</a:t>
          </a:r>
          <a:r>
            <a:rPr kumimoji="1" lang="en-US" altLang="ja-JP" sz="1000" b="1">
              <a:solidFill>
                <a:sysClr val="windowText" lastClr="000000"/>
              </a:solidFill>
            </a:rPr>
            <a:t>0</a:t>
          </a:r>
          <a:r>
            <a:rPr kumimoji="1" lang="ja-JP" altLang="en-US" sz="1000" b="1">
              <a:solidFill>
                <a:sysClr val="windowText" lastClr="000000"/>
              </a:solidFill>
            </a:rPr>
            <a:t>円と表示されます。</a:t>
          </a:r>
        </a:p>
      </xdr:txBody>
    </xdr:sp>
    <xdr:clientData/>
  </xdr:twoCellAnchor>
  <xdr:twoCellAnchor>
    <xdr:from>
      <xdr:col>5</xdr:col>
      <xdr:colOff>722586</xdr:colOff>
      <xdr:row>57</xdr:row>
      <xdr:rowOff>109483</xdr:rowOff>
    </xdr:from>
    <xdr:to>
      <xdr:col>7</xdr:col>
      <xdr:colOff>393261</xdr:colOff>
      <xdr:row>59</xdr:row>
      <xdr:rowOff>229915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B4A1956-FD13-434C-AD65-D994B5D3FD7A}"/>
            </a:ext>
          </a:extLst>
        </xdr:cNvPr>
        <xdr:cNvSpPr/>
      </xdr:nvSpPr>
      <xdr:spPr>
        <a:xfrm>
          <a:off x="4850086" y="13039397"/>
          <a:ext cx="1280072" cy="624052"/>
        </a:xfrm>
        <a:prstGeom prst="wedgeRoundRectCallout">
          <a:avLst>
            <a:gd name="adj1" fmla="val -62482"/>
            <a:gd name="adj2" fmla="val -42134"/>
            <a:gd name="adj3" fmla="val 16667"/>
          </a:avLst>
        </a:prstGeom>
        <a:solidFill>
          <a:srgbClr val="FFFFFF">
            <a:alpha val="83137"/>
          </a:srgbClr>
        </a:solidFill>
        <a:ln w="1905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交付申請書に転記してください。</a:t>
          </a:r>
        </a:p>
      </xdr:txBody>
    </xdr:sp>
    <xdr:clientData/>
  </xdr:twoCellAnchor>
  <xdr:twoCellAnchor>
    <xdr:from>
      <xdr:col>5</xdr:col>
      <xdr:colOff>744484</xdr:colOff>
      <xdr:row>60</xdr:row>
      <xdr:rowOff>164224</xdr:rowOff>
    </xdr:from>
    <xdr:to>
      <xdr:col>7</xdr:col>
      <xdr:colOff>416035</xdr:colOff>
      <xdr:row>63</xdr:row>
      <xdr:rowOff>32844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1873570-A904-432F-AB5C-935401C44039}"/>
            </a:ext>
          </a:extLst>
        </xdr:cNvPr>
        <xdr:cNvSpPr/>
      </xdr:nvSpPr>
      <xdr:spPr>
        <a:xfrm>
          <a:off x="4871984" y="13849569"/>
          <a:ext cx="1280948" cy="624051"/>
        </a:xfrm>
        <a:prstGeom prst="wedgeRoundRectCallout">
          <a:avLst>
            <a:gd name="adj1" fmla="val 7666"/>
            <a:gd name="adj2" fmla="val 77163"/>
            <a:gd name="adj3" fmla="val 16667"/>
          </a:avLst>
        </a:prstGeom>
        <a:solidFill>
          <a:srgbClr val="FFFFFF">
            <a:alpha val="83137"/>
          </a:srgbClr>
        </a:solidFill>
        <a:ln w="1905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交付申請書に転記してください。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9D36-4859-49A1-B5A6-5A7BED625536}">
  <dimension ref="A1:N82"/>
  <sheetViews>
    <sheetView tabSelected="1" view="pageBreakPreview" zoomScale="87" zoomScaleNormal="100" zoomScaleSheetLayoutView="87" workbookViewId="0">
      <selection activeCell="B12" sqref="B12:C12"/>
    </sheetView>
  </sheetViews>
  <sheetFormatPr defaultRowHeight="19.5" x14ac:dyDescent="0.4"/>
  <cols>
    <col min="1" max="1" width="3" style="1" customWidth="1"/>
    <col min="2" max="3" width="7.875" style="1" customWidth="1"/>
    <col min="4" max="4" width="20.5" style="1" customWidth="1"/>
    <col min="5" max="5" width="14.75" style="1" customWidth="1"/>
    <col min="6" max="6" width="11.875" style="1" customWidth="1"/>
    <col min="7" max="7" width="9.125" style="1" customWidth="1"/>
    <col min="8" max="8" width="6.375" style="1" customWidth="1"/>
    <col min="9" max="16384" width="9" style="1"/>
  </cols>
  <sheetData>
    <row r="1" spans="1:8" ht="26.25" thickBot="1" x14ac:dyDescent="0.45">
      <c r="A1" s="112" t="s">
        <v>38</v>
      </c>
      <c r="B1" s="112"/>
      <c r="C1" s="112"/>
      <c r="D1" s="112"/>
      <c r="E1" s="112"/>
      <c r="F1" s="112"/>
      <c r="G1" s="112"/>
      <c r="H1" s="112"/>
    </row>
    <row r="2" spans="1:8" ht="20.25" thickBot="1" x14ac:dyDescent="0.45">
      <c r="B2" s="113" t="s">
        <v>0</v>
      </c>
      <c r="C2" s="114"/>
      <c r="D2" s="1" t="s">
        <v>71</v>
      </c>
    </row>
    <row r="3" spans="1:8" x14ac:dyDescent="0.4">
      <c r="B3" s="1" t="s">
        <v>72</v>
      </c>
    </row>
    <row r="4" spans="1:8" ht="6" customHeight="1" x14ac:dyDescent="0.4"/>
    <row r="5" spans="1:8" x14ac:dyDescent="0.4">
      <c r="A5" s="1" t="s">
        <v>1</v>
      </c>
    </row>
    <row r="6" spans="1:8" ht="20.25" thickBot="1" x14ac:dyDescent="0.45">
      <c r="A6" s="1" t="s">
        <v>44</v>
      </c>
    </row>
    <row r="7" spans="1:8" ht="20.25" thickBot="1" x14ac:dyDescent="0.45">
      <c r="B7" s="76" t="s">
        <v>45</v>
      </c>
      <c r="C7" s="23"/>
      <c r="D7" s="24"/>
      <c r="E7" s="25"/>
      <c r="F7" s="1" t="s">
        <v>63</v>
      </c>
    </row>
    <row r="8" spans="1:8" ht="7.5" customHeight="1" x14ac:dyDescent="0.4">
      <c r="B8" s="61"/>
      <c r="C8" s="58"/>
      <c r="D8" s="62"/>
      <c r="E8" s="62"/>
      <c r="F8" s="62"/>
    </row>
    <row r="9" spans="1:8" ht="20.25" thickBot="1" x14ac:dyDescent="0.45">
      <c r="A9" s="1" t="s">
        <v>46</v>
      </c>
      <c r="D9" s="63"/>
    </row>
    <row r="10" spans="1:8" ht="20.25" customHeight="1" thickBot="1" x14ac:dyDescent="0.45">
      <c r="B10" s="122" t="s">
        <v>2</v>
      </c>
      <c r="C10" s="123"/>
      <c r="D10" s="115" t="s">
        <v>3</v>
      </c>
      <c r="E10" s="116"/>
      <c r="F10" s="117"/>
      <c r="G10" s="118"/>
    </row>
    <row r="11" spans="1:8" ht="36.75" thickBot="1" x14ac:dyDescent="0.45">
      <c r="B11" s="124"/>
      <c r="C11" s="125"/>
      <c r="D11" s="64" t="s">
        <v>5</v>
      </c>
      <c r="E11" s="75" t="s">
        <v>6</v>
      </c>
      <c r="F11" s="4" t="s">
        <v>7</v>
      </c>
      <c r="G11" s="5" t="s">
        <v>8</v>
      </c>
    </row>
    <row r="12" spans="1:8" ht="20.25" thickBot="1" x14ac:dyDescent="0.45">
      <c r="B12" s="120" t="s">
        <v>49</v>
      </c>
      <c r="C12" s="121"/>
      <c r="D12" s="6"/>
      <c r="E12" s="7"/>
      <c r="F12" s="8"/>
      <c r="G12" s="9">
        <f>E12*F12</f>
        <v>0</v>
      </c>
    </row>
    <row r="13" spans="1:8" ht="20.25" thickBot="1" x14ac:dyDescent="0.45">
      <c r="B13" s="66"/>
      <c r="C13" s="67"/>
      <c r="D13" s="11"/>
      <c r="E13" s="12"/>
      <c r="F13" s="13"/>
      <c r="G13" s="10">
        <f>E13*F13</f>
        <v>0</v>
      </c>
    </row>
    <row r="14" spans="1:8" x14ac:dyDescent="0.4">
      <c r="B14" s="68"/>
      <c r="C14" s="63"/>
      <c r="D14" s="119" t="s">
        <v>10</v>
      </c>
      <c r="E14" s="119"/>
      <c r="F14" s="119"/>
      <c r="G14" s="14">
        <f>ROUNDDOWN(SUM(G12:G13)/1000,2)</f>
        <v>0</v>
      </c>
      <c r="H14" s="1" t="s">
        <v>64</v>
      </c>
    </row>
    <row r="15" spans="1:8" ht="8.25" customHeight="1" thickBot="1" x14ac:dyDescent="0.45"/>
    <row r="16" spans="1:8" ht="19.5" customHeight="1" thickBot="1" x14ac:dyDescent="0.45">
      <c r="B16" s="122" t="s">
        <v>11</v>
      </c>
      <c r="C16" s="123"/>
      <c r="D16" s="129" t="s">
        <v>3</v>
      </c>
      <c r="E16" s="116"/>
      <c r="F16" s="117"/>
      <c r="G16" s="118"/>
    </row>
    <row r="17" spans="2:12" ht="20.25" thickBot="1" x14ac:dyDescent="0.45">
      <c r="B17" s="124"/>
      <c r="C17" s="125"/>
      <c r="D17" s="3" t="s">
        <v>5</v>
      </c>
      <c r="E17" s="54" t="s">
        <v>12</v>
      </c>
    </row>
    <row r="18" spans="2:12" x14ac:dyDescent="0.4">
      <c r="B18" s="124"/>
      <c r="C18" s="126"/>
      <c r="D18" s="6"/>
      <c r="E18" s="15"/>
    </row>
    <row r="19" spans="2:12" ht="20.25" thickBot="1" x14ac:dyDescent="0.45">
      <c r="B19" s="124"/>
      <c r="C19" s="126"/>
      <c r="D19" s="11"/>
      <c r="E19" s="16"/>
    </row>
    <row r="20" spans="2:12" x14ac:dyDescent="0.4">
      <c r="B20" s="127"/>
      <c r="C20" s="128"/>
      <c r="D20" s="17" t="s">
        <v>14</v>
      </c>
      <c r="E20" s="18">
        <f>ROUNDDOWN(SUM(E18:E19),2)</f>
        <v>0</v>
      </c>
      <c r="F20" s="1" t="s">
        <v>65</v>
      </c>
    </row>
    <row r="21" spans="2:12" ht="5.25" customHeight="1" thickBot="1" x14ac:dyDescent="0.45">
      <c r="I21" s="69"/>
      <c r="J21" s="69"/>
      <c r="K21" s="69"/>
      <c r="L21" s="69"/>
    </row>
    <row r="22" spans="2:12" ht="20.25" customHeight="1" thickBot="1" x14ac:dyDescent="0.45">
      <c r="B22" s="98" t="s">
        <v>48</v>
      </c>
      <c r="C22" s="98"/>
      <c r="D22" s="21" t="s">
        <v>3</v>
      </c>
      <c r="E22" s="103"/>
      <c r="F22" s="104"/>
    </row>
    <row r="23" spans="2:12" ht="20.25" customHeight="1" thickBot="1" x14ac:dyDescent="0.45">
      <c r="B23" s="98"/>
      <c r="C23" s="98"/>
      <c r="D23" s="22" t="s">
        <v>5</v>
      </c>
      <c r="E23" s="105"/>
      <c r="F23" s="106"/>
    </row>
    <row r="24" spans="2:12" ht="8.25" customHeight="1" thickBot="1" x14ac:dyDescent="0.45">
      <c r="B24" s="19"/>
      <c r="C24" s="19"/>
      <c r="D24" s="20"/>
      <c r="E24" s="20"/>
    </row>
    <row r="25" spans="2:12" ht="20.25" thickBot="1" x14ac:dyDescent="0.45">
      <c r="B25" s="122" t="s">
        <v>47</v>
      </c>
      <c r="C25" s="123"/>
      <c r="D25" s="130" t="s">
        <v>3</v>
      </c>
      <c r="E25" s="131"/>
      <c r="F25" s="117"/>
      <c r="G25" s="118"/>
    </row>
    <row r="26" spans="2:12" ht="20.25" thickBot="1" x14ac:dyDescent="0.45">
      <c r="B26" s="124"/>
      <c r="C26" s="125"/>
      <c r="D26" s="3" t="s">
        <v>5</v>
      </c>
      <c r="E26" s="54" t="s">
        <v>69</v>
      </c>
      <c r="F26" s="55" t="s">
        <v>70</v>
      </c>
    </row>
    <row r="27" spans="2:12" x14ac:dyDescent="0.4">
      <c r="B27" s="124"/>
      <c r="C27" s="126"/>
      <c r="D27" s="6"/>
      <c r="E27" s="15"/>
    </row>
    <row r="28" spans="2:12" ht="20.25" thickBot="1" x14ac:dyDescent="0.45">
      <c r="B28" s="124"/>
      <c r="C28" s="126"/>
      <c r="D28" s="11"/>
      <c r="E28" s="16"/>
    </row>
    <row r="29" spans="2:12" ht="20.25" thickBot="1" x14ac:dyDescent="0.45">
      <c r="B29" s="124"/>
      <c r="C29" s="125"/>
      <c r="D29" s="17" t="s">
        <v>16</v>
      </c>
      <c r="E29" s="18">
        <f>ROUNDDOWN(SUM(E27:E28),2)</f>
        <v>0</v>
      </c>
      <c r="F29" s="1" t="s">
        <v>66</v>
      </c>
    </row>
    <row r="30" spans="2:12" ht="20.25" thickBot="1" x14ac:dyDescent="0.45">
      <c r="B30" s="81"/>
      <c r="C30" s="82"/>
      <c r="D30" s="80" t="s">
        <v>78</v>
      </c>
      <c r="E30" s="25"/>
      <c r="F30" s="1" t="s">
        <v>67</v>
      </c>
    </row>
    <row r="31" spans="2:12" ht="14.25" customHeight="1" x14ac:dyDescent="0.4">
      <c r="B31" s="26" t="s">
        <v>42</v>
      </c>
    </row>
    <row r="32" spans="2:12" x14ac:dyDescent="0.4">
      <c r="B32" s="1" t="s">
        <v>51</v>
      </c>
      <c r="C32" s="30"/>
      <c r="D32" s="30"/>
      <c r="E32" s="30"/>
      <c r="F32" s="27"/>
      <c r="G32" s="20"/>
    </row>
    <row r="33" spans="1:12" ht="15.75" customHeight="1" x14ac:dyDescent="0.35">
      <c r="A33" s="20"/>
      <c r="B33" s="77" t="s">
        <v>54</v>
      </c>
      <c r="C33" s="20"/>
      <c r="D33" s="20"/>
      <c r="E33" s="20"/>
      <c r="F33" s="20"/>
      <c r="G33" s="70" t="s">
        <v>53</v>
      </c>
      <c r="H33" s="20"/>
    </row>
    <row r="34" spans="1:12" x14ac:dyDescent="0.4">
      <c r="A34" s="20"/>
      <c r="B34" s="110" t="str">
        <f>IF(E29=0,"",IF(E29&lt;17.76,141000,160000))</f>
        <v/>
      </c>
      <c r="C34" s="111"/>
      <c r="D34" s="78" t="s">
        <v>55</v>
      </c>
      <c r="F34" s="71" t="str">
        <f>IF(E30="","",IFERROR(E30/E29,""))</f>
        <v/>
      </c>
      <c r="G34" s="72" t="s">
        <v>52</v>
      </c>
    </row>
    <row r="35" spans="1:12" ht="6.75" customHeight="1" thickBot="1" x14ac:dyDescent="0.45">
      <c r="B35" s="69"/>
      <c r="C35" s="69"/>
      <c r="D35" s="20"/>
      <c r="E35" s="20"/>
    </row>
    <row r="36" spans="1:12" ht="20.25" thickBot="1" x14ac:dyDescent="0.45">
      <c r="B36" s="107" t="str">
        <f>IF(F34="","",IF(F34&lt;B34+1,"補助対象です","非FIT蓄電池の補助対象外です。"))</f>
        <v/>
      </c>
      <c r="C36" s="108"/>
      <c r="D36" s="108"/>
      <c r="E36" s="108"/>
      <c r="F36" s="108"/>
      <c r="G36" s="109"/>
      <c r="I36" s="69"/>
      <c r="J36" s="69"/>
      <c r="K36" s="69"/>
      <c r="L36" s="69"/>
    </row>
    <row r="37" spans="1:12" ht="9" customHeight="1" x14ac:dyDescent="0.4">
      <c r="B37" s="26"/>
    </row>
    <row r="38" spans="1:12" ht="20.25" thickBot="1" x14ac:dyDescent="0.45">
      <c r="A38" s="1" t="s">
        <v>61</v>
      </c>
    </row>
    <row r="39" spans="1:12" ht="20.25" thickBot="1" x14ac:dyDescent="0.45">
      <c r="B39" s="41" t="s">
        <v>36</v>
      </c>
      <c r="C39" s="1" t="s">
        <v>39</v>
      </c>
      <c r="J39" s="42" t="str">
        <f>IF(B39="該当",0.2,"0")</f>
        <v>0</v>
      </c>
    </row>
    <row r="40" spans="1:12" ht="15" customHeight="1" x14ac:dyDescent="0.4">
      <c r="B40" s="26"/>
      <c r="C40" s="2" t="s">
        <v>62</v>
      </c>
    </row>
    <row r="41" spans="1:12" ht="15" customHeight="1" x14ac:dyDescent="0.4">
      <c r="B41" s="26"/>
      <c r="C41" s="2"/>
    </row>
    <row r="42" spans="1:12" ht="15" customHeight="1" x14ac:dyDescent="0.4">
      <c r="B42" s="26"/>
      <c r="C42" s="2"/>
    </row>
    <row r="43" spans="1:12" x14ac:dyDescent="0.4">
      <c r="A43" s="1" t="s">
        <v>74</v>
      </c>
    </row>
    <row r="44" spans="1:12" x14ac:dyDescent="0.4">
      <c r="A44" s="1" t="s">
        <v>59</v>
      </c>
    </row>
    <row r="45" spans="1:12" x14ac:dyDescent="0.4">
      <c r="B45" s="53">
        <f>ROUNDDOWN(MIN(G14,E20),0)</f>
        <v>0</v>
      </c>
      <c r="C45" s="27" t="s">
        <v>17</v>
      </c>
      <c r="D45" s="28">
        <v>50000</v>
      </c>
      <c r="E45" s="27" t="s">
        <v>18</v>
      </c>
      <c r="F45" s="29">
        <f>B45*D45</f>
        <v>0</v>
      </c>
      <c r="G45" s="30" t="s">
        <v>19</v>
      </c>
      <c r="H45" s="30"/>
      <c r="I45" s="30"/>
    </row>
    <row r="46" spans="1:12" x14ac:dyDescent="0.4">
      <c r="B46" s="31"/>
      <c r="C46" s="27"/>
      <c r="D46" s="27"/>
      <c r="E46" s="32" t="s">
        <v>20</v>
      </c>
      <c r="F46" s="28">
        <v>1000000</v>
      </c>
      <c r="G46" s="30" t="s">
        <v>21</v>
      </c>
      <c r="H46" s="30"/>
      <c r="I46" s="30"/>
    </row>
    <row r="47" spans="1:12" x14ac:dyDescent="0.4">
      <c r="B47" s="33" t="s">
        <v>22</v>
      </c>
      <c r="C47" s="30"/>
      <c r="D47" s="30"/>
      <c r="E47" s="30"/>
      <c r="F47" s="30"/>
      <c r="G47" s="30"/>
      <c r="H47" s="30"/>
      <c r="I47" s="30"/>
    </row>
    <row r="48" spans="1:12" ht="20.25" thickBot="1" x14ac:dyDescent="0.45">
      <c r="B48" s="30"/>
      <c r="C48" s="30"/>
      <c r="D48" s="30"/>
      <c r="E48" s="34" t="s">
        <v>40</v>
      </c>
      <c r="F48" s="35">
        <f>MIN(F45:F46)</f>
        <v>0</v>
      </c>
      <c r="G48" s="30" t="s">
        <v>23</v>
      </c>
      <c r="H48" s="30"/>
      <c r="I48" s="30"/>
    </row>
    <row r="49" spans="1:13" ht="7.5" customHeight="1" thickTop="1" x14ac:dyDescent="0.4">
      <c r="B49" s="30"/>
      <c r="C49" s="30"/>
      <c r="D49" s="30"/>
      <c r="E49" s="32"/>
      <c r="F49" s="74"/>
      <c r="G49" s="30"/>
      <c r="H49" s="30"/>
      <c r="I49" s="30"/>
    </row>
    <row r="50" spans="1:13" x14ac:dyDescent="0.4">
      <c r="A50" s="1" t="s">
        <v>58</v>
      </c>
    </row>
    <row r="51" spans="1:13" x14ac:dyDescent="0.4">
      <c r="B51" s="99">
        <f>E30</f>
        <v>0</v>
      </c>
      <c r="C51" s="100"/>
      <c r="D51" s="27" t="s">
        <v>60</v>
      </c>
      <c r="E51" s="27" t="s">
        <v>24</v>
      </c>
      <c r="F51" s="29" t="str">
        <f>IF(B36="補助対象です",ROUNDDOWN(B51/3,-3),"")</f>
        <v/>
      </c>
      <c r="G51" s="27" t="s">
        <v>19</v>
      </c>
    </row>
    <row r="52" spans="1:13" x14ac:dyDescent="0.4">
      <c r="B52" s="101" t="s">
        <v>25</v>
      </c>
      <c r="C52" s="101"/>
      <c r="D52" s="27"/>
      <c r="E52" s="32" t="s">
        <v>20</v>
      </c>
      <c r="F52" s="36">
        <v>853000</v>
      </c>
      <c r="G52" s="27" t="s">
        <v>21</v>
      </c>
    </row>
    <row r="53" spans="1:13" ht="9.75" customHeight="1" x14ac:dyDescent="0.4">
      <c r="B53" s="30"/>
      <c r="C53" s="30"/>
      <c r="D53" s="30"/>
      <c r="E53" s="30"/>
      <c r="F53" s="30"/>
      <c r="G53" s="30"/>
    </row>
    <row r="54" spans="1:13" ht="20.25" thickBot="1" x14ac:dyDescent="0.45">
      <c r="B54" s="30"/>
      <c r="C54" s="30"/>
      <c r="D54" s="30"/>
      <c r="E54" s="34" t="s">
        <v>41</v>
      </c>
      <c r="F54" s="35">
        <f>IF(B36="補助対象です",MIN(F51:F52),0)</f>
        <v>0</v>
      </c>
      <c r="G54" s="30" t="s">
        <v>26</v>
      </c>
    </row>
    <row r="55" spans="1:13" ht="8.25" customHeight="1" thickTop="1" x14ac:dyDescent="0.4">
      <c r="B55" s="30"/>
      <c r="C55" s="30"/>
      <c r="D55" s="30"/>
      <c r="E55" s="32"/>
      <c r="F55" s="74"/>
      <c r="G55" s="30"/>
    </row>
    <row r="56" spans="1:13" x14ac:dyDescent="0.4">
      <c r="A56" s="1" t="s">
        <v>56</v>
      </c>
      <c r="B56" s="30"/>
      <c r="C56" s="30"/>
      <c r="D56" s="30"/>
      <c r="E56" s="30"/>
      <c r="F56" s="30"/>
      <c r="G56" s="30"/>
    </row>
    <row r="57" spans="1:13" x14ac:dyDescent="0.4">
      <c r="A57" s="1" t="s">
        <v>73</v>
      </c>
      <c r="B57" s="30"/>
      <c r="C57" s="30"/>
      <c r="D57" s="30"/>
      <c r="E57" s="30"/>
      <c r="F57" s="30"/>
      <c r="G57" s="30"/>
    </row>
    <row r="58" spans="1:13" x14ac:dyDescent="0.4">
      <c r="B58" s="99">
        <f>E7</f>
        <v>0</v>
      </c>
      <c r="C58" s="100"/>
      <c r="D58" s="27" t="str">
        <f>IF(B12="あり(余剰売電型)","円　×　１／１０",IF(B12="なし(自家消費型)","円　×　１／５",""))</f>
        <v>円　×　１／１０</v>
      </c>
      <c r="E58" s="27" t="s">
        <v>24</v>
      </c>
      <c r="F58" s="65">
        <f>IF(B12="なし(自家消費型)",ROUNDDOWN(B58/5,-3),IF(B12="あり(余剰売電型)",ROUNDDOWN(B58/10,-3),"売電の有無を選択"))</f>
        <v>0</v>
      </c>
      <c r="G58" s="27" t="s">
        <v>27</v>
      </c>
    </row>
    <row r="59" spans="1:13" x14ac:dyDescent="0.4">
      <c r="B59" s="102" t="s">
        <v>28</v>
      </c>
      <c r="C59" s="102"/>
      <c r="D59" s="27"/>
      <c r="E59" s="32" t="s">
        <v>20</v>
      </c>
      <c r="F59" s="36">
        <v>2000000</v>
      </c>
      <c r="G59" s="27" t="s">
        <v>21</v>
      </c>
    </row>
    <row r="60" spans="1:13" x14ac:dyDescent="0.4">
      <c r="B60" s="94" t="s">
        <v>77</v>
      </c>
      <c r="C60" s="95"/>
      <c r="D60" s="95"/>
      <c r="E60" s="37" t="str">
        <f>IF(B58=0,"",IF(F58="売電の有無を選択","",ROUNDDOWN(F48+F54+MIN(F58:F59),-3)))</f>
        <v/>
      </c>
      <c r="F60" s="38" t="s">
        <v>29</v>
      </c>
    </row>
    <row r="61" spans="1:13" x14ac:dyDescent="0.4">
      <c r="B61" s="39"/>
      <c r="C61" s="39"/>
      <c r="D61" s="39"/>
      <c r="E61" s="40"/>
      <c r="F61" s="27"/>
    </row>
    <row r="62" spans="1:13" x14ac:dyDescent="0.4">
      <c r="A62" s="1" t="s">
        <v>75</v>
      </c>
      <c r="M62" s="47"/>
    </row>
    <row r="63" spans="1:13" ht="19.5" customHeight="1" x14ac:dyDescent="0.4">
      <c r="A63" s="57" t="s">
        <v>76</v>
      </c>
      <c r="B63" s="73"/>
      <c r="C63" s="73"/>
      <c r="D63" s="73"/>
      <c r="E63" s="73"/>
      <c r="F63" s="73"/>
      <c r="G63" s="73"/>
      <c r="H63" s="73"/>
    </row>
    <row r="64" spans="1:13" x14ac:dyDescent="0.4">
      <c r="A64" s="56" t="s">
        <v>57</v>
      </c>
      <c r="B64" s="73"/>
      <c r="C64" s="73"/>
      <c r="D64" s="73"/>
      <c r="E64" s="73"/>
      <c r="F64" s="73"/>
      <c r="G64" s="73"/>
      <c r="H64" s="73"/>
    </row>
    <row r="65" spans="2:14" ht="20.25" thickBot="1" x14ac:dyDescent="0.45">
      <c r="E65" s="44" t="s">
        <v>31</v>
      </c>
      <c r="F65" s="45" t="str">
        <f>J39</f>
        <v>0</v>
      </c>
      <c r="G65" s="1" t="s">
        <v>32</v>
      </c>
      <c r="M65" s="43"/>
      <c r="N65" s="46"/>
    </row>
    <row r="66" spans="2:14" ht="6.75" customHeight="1" thickTop="1" x14ac:dyDescent="0.4"/>
    <row r="67" spans="2:14" x14ac:dyDescent="0.4">
      <c r="D67" s="96" t="s">
        <v>33</v>
      </c>
      <c r="E67" s="97"/>
      <c r="F67" s="48">
        <f>ROUNDDOWN(MIN(F58:F59)*F65,-3)</f>
        <v>0</v>
      </c>
      <c r="G67" s="49" t="s">
        <v>34</v>
      </c>
    </row>
    <row r="70" spans="2:14" x14ac:dyDescent="0.4">
      <c r="C70" s="1" t="s">
        <v>35</v>
      </c>
    </row>
    <row r="71" spans="2:14" x14ac:dyDescent="0.4">
      <c r="C71" s="1" t="s">
        <v>49</v>
      </c>
    </row>
    <row r="72" spans="2:14" x14ac:dyDescent="0.4">
      <c r="C72" s="1" t="s">
        <v>50</v>
      </c>
    </row>
    <row r="80" spans="2:14" x14ac:dyDescent="0.4">
      <c r="B80" s="1" t="s">
        <v>36</v>
      </c>
    </row>
    <row r="81" spans="2:2" x14ac:dyDescent="0.4">
      <c r="B81" s="1" t="s">
        <v>37</v>
      </c>
    </row>
    <row r="82" spans="2:2" x14ac:dyDescent="0.4">
      <c r="B82" s="1" t="s">
        <v>30</v>
      </c>
    </row>
  </sheetData>
  <sheetProtection password="E932" sheet="1" selectLockedCells="1"/>
  <mergeCells count="24">
    <mergeCell ref="B16:C20"/>
    <mergeCell ref="D16:E16"/>
    <mergeCell ref="F16:G16"/>
    <mergeCell ref="B25:C29"/>
    <mergeCell ref="D25:E25"/>
    <mergeCell ref="F25:G25"/>
    <mergeCell ref="A1:H1"/>
    <mergeCell ref="B2:C2"/>
    <mergeCell ref="D10:E10"/>
    <mergeCell ref="F10:G10"/>
    <mergeCell ref="D14:F14"/>
    <mergeCell ref="B12:C12"/>
    <mergeCell ref="B10:C11"/>
    <mergeCell ref="B60:D60"/>
    <mergeCell ref="D67:E67"/>
    <mergeCell ref="B22:C23"/>
    <mergeCell ref="B51:C51"/>
    <mergeCell ref="B52:C52"/>
    <mergeCell ref="B58:C58"/>
    <mergeCell ref="B59:C59"/>
    <mergeCell ref="E22:F22"/>
    <mergeCell ref="E23:F23"/>
    <mergeCell ref="B36:G36"/>
    <mergeCell ref="B34:C34"/>
  </mergeCells>
  <phoneticPr fontId="3"/>
  <dataValidations count="2">
    <dataValidation type="list" allowBlank="1" showInputMessage="1" showErrorMessage="1" sqref="B12" xr:uid="{35319B95-393C-431C-A8F8-7139A86CB8B5}">
      <formula1>$C$70:$C$72</formula1>
    </dataValidation>
    <dataValidation type="list" allowBlank="1" showInputMessage="1" showErrorMessage="1" sqref="B39" xr:uid="{7F1D20EC-478F-4024-B521-5ADAA3FE7BB9}">
      <formula1>$B$80:$B$82</formula1>
    </dataValidation>
  </dataValidations>
  <pageMargins left="0.7" right="0.7" top="0.75" bottom="0.75" header="0.3" footer="0.3"/>
  <pageSetup paperSize="9" scale="99" orientation="portrait" r:id="rId1"/>
  <rowBreaks count="1" manualBreakCount="1"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4C38-CDB3-46FE-B04C-FF5E5FA77C2B}">
  <dimension ref="A1:R80"/>
  <sheetViews>
    <sheetView view="pageBreakPreview" zoomScale="87" zoomScaleNormal="100" zoomScaleSheetLayoutView="87" workbookViewId="0">
      <selection activeCell="E7" sqref="E7"/>
    </sheetView>
  </sheetViews>
  <sheetFormatPr defaultRowHeight="19.5" x14ac:dyDescent="0.4"/>
  <cols>
    <col min="1" max="1" width="3" style="1" customWidth="1"/>
    <col min="2" max="3" width="7.875" style="1" customWidth="1"/>
    <col min="4" max="4" width="20.5" style="1" customWidth="1"/>
    <col min="5" max="5" width="14.75" style="1" customWidth="1"/>
    <col min="6" max="6" width="11.875" style="1" customWidth="1"/>
    <col min="7" max="7" width="9.125" style="1" customWidth="1"/>
    <col min="8" max="8" width="6.375" style="1" customWidth="1"/>
    <col min="9" max="16384" width="9" style="1"/>
  </cols>
  <sheetData>
    <row r="1" spans="1:8" ht="26.25" thickBot="1" x14ac:dyDescent="0.45">
      <c r="A1" s="112" t="s">
        <v>84</v>
      </c>
      <c r="B1" s="112"/>
      <c r="C1" s="112"/>
      <c r="D1" s="112"/>
      <c r="E1" s="112"/>
      <c r="F1" s="112"/>
      <c r="G1" s="112"/>
      <c r="H1" s="112"/>
    </row>
    <row r="2" spans="1:8" ht="20.25" thickBot="1" x14ac:dyDescent="0.45">
      <c r="B2" s="113" t="s">
        <v>0</v>
      </c>
      <c r="C2" s="114"/>
      <c r="D2" s="1" t="s">
        <v>79</v>
      </c>
    </row>
    <row r="3" spans="1:8" x14ac:dyDescent="0.4">
      <c r="B3" s="1" t="s">
        <v>85</v>
      </c>
    </row>
    <row r="4" spans="1:8" ht="6" customHeight="1" x14ac:dyDescent="0.4"/>
    <row r="5" spans="1:8" x14ac:dyDescent="0.4">
      <c r="A5" s="1" t="s">
        <v>1</v>
      </c>
    </row>
    <row r="6" spans="1:8" ht="20.25" thickBot="1" x14ac:dyDescent="0.45">
      <c r="A6" s="1" t="s">
        <v>44</v>
      </c>
    </row>
    <row r="7" spans="1:8" ht="20.25" thickBot="1" x14ac:dyDescent="0.45">
      <c r="B7" s="76" t="s">
        <v>45</v>
      </c>
      <c r="C7" s="23"/>
      <c r="D7" s="24"/>
      <c r="E7" s="25"/>
      <c r="F7" s="1" t="s">
        <v>63</v>
      </c>
    </row>
    <row r="8" spans="1:8" ht="7.5" customHeight="1" x14ac:dyDescent="0.4">
      <c r="B8" s="61"/>
      <c r="C8" s="58"/>
      <c r="D8" s="62"/>
      <c r="E8" s="62"/>
      <c r="F8" s="62"/>
    </row>
    <row r="9" spans="1:8" ht="20.25" thickBot="1" x14ac:dyDescent="0.45">
      <c r="A9" s="1" t="s">
        <v>46</v>
      </c>
      <c r="D9" s="63"/>
    </row>
    <row r="10" spans="1:8" ht="20.25" customHeight="1" thickBot="1" x14ac:dyDescent="0.45">
      <c r="B10" s="122" t="s">
        <v>2</v>
      </c>
      <c r="C10" s="123"/>
      <c r="D10" s="115" t="s">
        <v>3</v>
      </c>
      <c r="E10" s="132"/>
      <c r="F10" s="133"/>
      <c r="G10" s="134"/>
    </row>
    <row r="11" spans="1:8" ht="20.25" customHeight="1" thickBot="1" x14ac:dyDescent="0.45">
      <c r="B11" s="124"/>
      <c r="C11" s="125"/>
      <c r="D11" s="87" t="s">
        <v>92</v>
      </c>
      <c r="E11" s="89" t="s">
        <v>94</v>
      </c>
      <c r="F11" s="135" t="s">
        <v>93</v>
      </c>
      <c r="G11" s="136"/>
    </row>
    <row r="12" spans="1:8" ht="36.75" thickBot="1" x14ac:dyDescent="0.45">
      <c r="B12" s="124"/>
      <c r="C12" s="125"/>
      <c r="D12" s="64" t="s">
        <v>5</v>
      </c>
      <c r="E12" s="88" t="s">
        <v>6</v>
      </c>
      <c r="F12" s="4" t="s">
        <v>7</v>
      </c>
      <c r="G12" s="5" t="s">
        <v>8</v>
      </c>
    </row>
    <row r="13" spans="1:8" x14ac:dyDescent="0.4">
      <c r="B13" s="66"/>
      <c r="C13" s="67"/>
      <c r="D13" s="6"/>
      <c r="E13" s="7"/>
      <c r="F13" s="8"/>
      <c r="G13" s="8"/>
    </row>
    <row r="14" spans="1:8" ht="20.25" thickBot="1" x14ac:dyDescent="0.45">
      <c r="B14" s="66"/>
      <c r="C14" s="67"/>
      <c r="D14" s="11"/>
      <c r="E14" s="12"/>
      <c r="F14" s="13"/>
      <c r="G14" s="13"/>
    </row>
    <row r="15" spans="1:8" ht="20.25" thickBot="1" x14ac:dyDescent="0.45">
      <c r="B15" s="68"/>
      <c r="C15" s="63"/>
      <c r="D15" s="138" t="s">
        <v>10</v>
      </c>
      <c r="E15" s="138"/>
      <c r="F15" s="138"/>
      <c r="G15" s="25"/>
      <c r="H15" s="1" t="s">
        <v>64</v>
      </c>
    </row>
    <row r="16" spans="1:8" ht="8.25" customHeight="1" thickBot="1" x14ac:dyDescent="0.45"/>
    <row r="17" spans="2:12" ht="19.5" customHeight="1" thickBot="1" x14ac:dyDescent="0.45">
      <c r="B17" s="122" t="s">
        <v>11</v>
      </c>
      <c r="C17" s="123"/>
      <c r="D17" s="129" t="s">
        <v>3</v>
      </c>
      <c r="E17" s="116"/>
      <c r="F17" s="117"/>
      <c r="G17" s="118"/>
    </row>
    <row r="18" spans="2:12" ht="20.25" thickBot="1" x14ac:dyDescent="0.45">
      <c r="B18" s="124"/>
      <c r="C18" s="125"/>
      <c r="D18" s="3" t="s">
        <v>5</v>
      </c>
      <c r="E18" s="54" t="s">
        <v>12</v>
      </c>
    </row>
    <row r="19" spans="2:12" x14ac:dyDescent="0.4">
      <c r="B19" s="124"/>
      <c r="C19" s="126"/>
      <c r="D19" s="6"/>
      <c r="E19" s="15"/>
    </row>
    <row r="20" spans="2:12" ht="20.25" thickBot="1" x14ac:dyDescent="0.45">
      <c r="B20" s="124"/>
      <c r="C20" s="126"/>
      <c r="D20" s="11"/>
      <c r="E20" s="16"/>
    </row>
    <row r="21" spans="2:12" ht="20.25" thickBot="1" x14ac:dyDescent="0.45">
      <c r="B21" s="127"/>
      <c r="C21" s="128"/>
      <c r="D21" s="50" t="s">
        <v>14</v>
      </c>
      <c r="E21" s="25"/>
      <c r="F21" s="1" t="s">
        <v>65</v>
      </c>
    </row>
    <row r="22" spans="2:12" ht="5.25" customHeight="1" thickBot="1" x14ac:dyDescent="0.45">
      <c r="I22" s="69"/>
      <c r="J22" s="69"/>
      <c r="K22" s="69"/>
      <c r="L22" s="69"/>
    </row>
    <row r="23" spans="2:12" ht="20.25" customHeight="1" thickBot="1" x14ac:dyDescent="0.45">
      <c r="B23" s="98" t="s">
        <v>90</v>
      </c>
      <c r="C23" s="98"/>
      <c r="D23" s="21" t="s">
        <v>3</v>
      </c>
      <c r="E23" s="103"/>
      <c r="F23" s="104"/>
    </row>
    <row r="24" spans="2:12" ht="20.25" customHeight="1" thickBot="1" x14ac:dyDescent="0.45">
      <c r="B24" s="98"/>
      <c r="C24" s="98"/>
      <c r="D24" s="22" t="s">
        <v>5</v>
      </c>
      <c r="E24" s="105"/>
      <c r="F24" s="106"/>
    </row>
    <row r="25" spans="2:12" ht="8.25" customHeight="1" thickBot="1" x14ac:dyDescent="0.45">
      <c r="B25" s="79"/>
      <c r="C25" s="79"/>
      <c r="D25" s="20"/>
      <c r="E25" s="20"/>
    </row>
    <row r="26" spans="2:12" ht="20.25" thickBot="1" x14ac:dyDescent="0.45">
      <c r="B26" s="122" t="s">
        <v>91</v>
      </c>
      <c r="C26" s="123"/>
      <c r="D26" s="129" t="s">
        <v>3</v>
      </c>
      <c r="E26" s="116"/>
      <c r="F26" s="117"/>
      <c r="G26" s="118"/>
    </row>
    <row r="27" spans="2:12" ht="20.25" thickBot="1" x14ac:dyDescent="0.45">
      <c r="B27" s="124"/>
      <c r="C27" s="125"/>
      <c r="D27" s="3" t="s">
        <v>5</v>
      </c>
      <c r="E27" s="83" t="s">
        <v>69</v>
      </c>
      <c r="F27" s="55" t="s">
        <v>86</v>
      </c>
    </row>
    <row r="28" spans="2:12" x14ac:dyDescent="0.4">
      <c r="B28" s="124"/>
      <c r="C28" s="126"/>
      <c r="D28" s="6"/>
      <c r="E28" s="15"/>
    </row>
    <row r="29" spans="2:12" ht="20.25" thickBot="1" x14ac:dyDescent="0.45">
      <c r="B29" s="124"/>
      <c r="C29" s="126"/>
      <c r="D29" s="11"/>
      <c r="E29" s="13"/>
    </row>
    <row r="30" spans="2:12" ht="20.25" thickBot="1" x14ac:dyDescent="0.45">
      <c r="B30" s="124"/>
      <c r="C30" s="125"/>
      <c r="D30" s="50" t="s">
        <v>16</v>
      </c>
      <c r="E30" s="25"/>
      <c r="F30" s="1" t="s">
        <v>87</v>
      </c>
    </row>
    <row r="31" spans="2:12" ht="20.25" thickBot="1" x14ac:dyDescent="0.45">
      <c r="B31" s="84"/>
      <c r="C31" s="85"/>
      <c r="D31" s="86" t="s">
        <v>88</v>
      </c>
      <c r="E31" s="25"/>
      <c r="F31" s="1" t="s">
        <v>89</v>
      </c>
    </row>
    <row r="32" spans="2:12" ht="14.25" customHeight="1" x14ac:dyDescent="0.4">
      <c r="B32" s="26" t="s">
        <v>42</v>
      </c>
    </row>
    <row r="33" spans="1:18" ht="20.25" thickBot="1" x14ac:dyDescent="0.45">
      <c r="B33" s="1" t="s">
        <v>51</v>
      </c>
      <c r="C33" s="30"/>
      <c r="D33" s="30"/>
      <c r="E33" s="30"/>
      <c r="F33" s="27"/>
      <c r="G33" s="20"/>
    </row>
    <row r="34" spans="1:18" ht="20.25" thickBot="1" x14ac:dyDescent="0.45">
      <c r="A34" s="20"/>
      <c r="B34" s="1" t="s">
        <v>96</v>
      </c>
      <c r="F34" s="90"/>
      <c r="G34" s="1" t="s">
        <v>97</v>
      </c>
      <c r="L34" s="110" t="str">
        <f>IF(E30=0,"",IF(E30&lt;17.76,141000,160000))</f>
        <v/>
      </c>
      <c r="M34" s="111"/>
      <c r="N34" s="78" t="s">
        <v>55</v>
      </c>
      <c r="P34" s="71" t="str">
        <f>IF(E31="","",IFERROR(E31/E30,""))</f>
        <v/>
      </c>
      <c r="Q34" s="72" t="s">
        <v>52</v>
      </c>
    </row>
    <row r="35" spans="1:18" ht="20.25" thickBot="1" x14ac:dyDescent="0.45">
      <c r="B35" s="139" t="s">
        <v>98</v>
      </c>
      <c r="C35" s="140"/>
      <c r="D35" s="140"/>
      <c r="E35" s="140"/>
      <c r="F35" s="140"/>
      <c r="G35" s="140"/>
      <c r="H35" s="140"/>
      <c r="I35" s="69"/>
      <c r="J35" s="69"/>
      <c r="K35" s="69"/>
      <c r="L35" s="69"/>
      <c r="M35" s="107" t="s">
        <v>95</v>
      </c>
      <c r="N35" s="108"/>
      <c r="O35" s="108"/>
      <c r="P35" s="108"/>
      <c r="Q35" s="108"/>
      <c r="R35" s="109"/>
    </row>
    <row r="36" spans="1:18" ht="20.25" customHeight="1" x14ac:dyDescent="0.4">
      <c r="B36" s="140"/>
      <c r="C36" s="140"/>
      <c r="D36" s="140"/>
      <c r="E36" s="140"/>
      <c r="F36" s="140"/>
      <c r="G36" s="140"/>
      <c r="H36" s="140"/>
    </row>
    <row r="37" spans="1:18" x14ac:dyDescent="0.4">
      <c r="A37" s="1" t="s">
        <v>61</v>
      </c>
    </row>
    <row r="38" spans="1:18" x14ac:dyDescent="0.4">
      <c r="B38" s="92" t="s">
        <v>101</v>
      </c>
      <c r="C38" s="1" t="s">
        <v>39</v>
      </c>
      <c r="J38" s="42" t="str">
        <f>IF(B38="該当",0.2,"0")</f>
        <v>0</v>
      </c>
    </row>
    <row r="39" spans="1:18" ht="15" customHeight="1" x14ac:dyDescent="0.4">
      <c r="B39" s="26"/>
      <c r="C39" s="2" t="s">
        <v>62</v>
      </c>
    </row>
    <row r="40" spans="1:18" ht="15" customHeight="1" x14ac:dyDescent="0.4">
      <c r="B40" s="26"/>
      <c r="C40" s="2"/>
    </row>
    <row r="41" spans="1:18" x14ac:dyDescent="0.4">
      <c r="A41" s="1" t="s">
        <v>74</v>
      </c>
    </row>
    <row r="42" spans="1:18" ht="20.25" thickBot="1" x14ac:dyDescent="0.45">
      <c r="A42" s="1" t="s">
        <v>80</v>
      </c>
    </row>
    <row r="43" spans="1:18" ht="20.25" thickBot="1" x14ac:dyDescent="0.45">
      <c r="B43" s="90"/>
      <c r="C43" s="27" t="s">
        <v>17</v>
      </c>
      <c r="D43" s="28">
        <v>50000</v>
      </c>
      <c r="E43" s="27" t="s">
        <v>18</v>
      </c>
      <c r="F43" s="90"/>
      <c r="G43" s="30" t="s">
        <v>19</v>
      </c>
      <c r="H43" s="30"/>
      <c r="I43" s="30"/>
    </row>
    <row r="44" spans="1:18" x14ac:dyDescent="0.4">
      <c r="B44" s="141" t="s">
        <v>22</v>
      </c>
      <c r="C44" s="141"/>
      <c r="D44" s="141"/>
      <c r="E44" s="32" t="s">
        <v>20</v>
      </c>
      <c r="F44" s="28">
        <v>1000000</v>
      </c>
      <c r="G44" s="30" t="s">
        <v>21</v>
      </c>
      <c r="H44" s="30"/>
      <c r="I44" s="30"/>
    </row>
    <row r="45" spans="1:18" ht="20.25" thickBot="1" x14ac:dyDescent="0.45">
      <c r="B45" s="141"/>
      <c r="C45" s="141"/>
      <c r="D45" s="141"/>
      <c r="E45" s="30"/>
      <c r="F45" s="30"/>
      <c r="G45" s="30"/>
      <c r="H45" s="30"/>
      <c r="I45" s="30"/>
    </row>
    <row r="46" spans="1:18" ht="20.25" thickBot="1" x14ac:dyDescent="0.45">
      <c r="B46" s="30"/>
      <c r="C46" s="30"/>
      <c r="D46" s="30"/>
      <c r="E46" s="34" t="s">
        <v>102</v>
      </c>
      <c r="F46" s="90"/>
      <c r="G46" s="30" t="s">
        <v>23</v>
      </c>
      <c r="H46" s="30"/>
      <c r="I46" s="30"/>
    </row>
    <row r="47" spans="1:18" ht="7.5" customHeight="1" thickTop="1" x14ac:dyDescent="0.4">
      <c r="B47" s="30"/>
      <c r="C47" s="30"/>
      <c r="D47" s="30"/>
      <c r="E47" s="32"/>
      <c r="F47" s="74"/>
      <c r="G47" s="30"/>
      <c r="H47" s="30"/>
      <c r="I47" s="30"/>
    </row>
    <row r="48" spans="1:18" ht="20.25" thickBot="1" x14ac:dyDescent="0.45">
      <c r="A48" s="1" t="s">
        <v>81</v>
      </c>
    </row>
    <row r="49" spans="1:14" ht="20.25" thickBot="1" x14ac:dyDescent="0.45">
      <c r="B49" s="137"/>
      <c r="C49" s="114"/>
      <c r="D49" s="27" t="s">
        <v>60</v>
      </c>
      <c r="E49" s="27" t="s">
        <v>24</v>
      </c>
      <c r="F49" s="90"/>
      <c r="G49" s="27" t="s">
        <v>19</v>
      </c>
    </row>
    <row r="50" spans="1:14" x14ac:dyDescent="0.4">
      <c r="B50" s="142" t="s">
        <v>28</v>
      </c>
      <c r="C50" s="142"/>
      <c r="D50" s="27"/>
      <c r="E50" s="32" t="s">
        <v>20</v>
      </c>
      <c r="F50" s="36">
        <v>853000</v>
      </c>
      <c r="G50" s="27" t="s">
        <v>21</v>
      </c>
    </row>
    <row r="51" spans="1:14" ht="9.75" customHeight="1" thickBot="1" x14ac:dyDescent="0.45">
      <c r="B51" s="30"/>
      <c r="C51" s="30"/>
      <c r="D51" s="30"/>
      <c r="E51" s="30"/>
      <c r="F51" s="30"/>
      <c r="G51" s="30"/>
    </row>
    <row r="52" spans="1:14" ht="20.25" thickBot="1" x14ac:dyDescent="0.45">
      <c r="B52" s="30"/>
      <c r="C52" s="30"/>
      <c r="D52" s="30"/>
      <c r="E52" s="34" t="s">
        <v>102</v>
      </c>
      <c r="F52" s="90"/>
      <c r="G52" s="30" t="s">
        <v>26</v>
      </c>
    </row>
    <row r="53" spans="1:14" ht="8.25" customHeight="1" thickTop="1" x14ac:dyDescent="0.4">
      <c r="B53" s="30"/>
      <c r="C53" s="30"/>
      <c r="D53" s="30"/>
      <c r="E53" s="32"/>
      <c r="F53" s="74"/>
      <c r="G53" s="30"/>
    </row>
    <row r="54" spans="1:14" x14ac:dyDescent="0.4">
      <c r="A54" s="1" t="s">
        <v>82</v>
      </c>
      <c r="B54" s="30"/>
      <c r="C54" s="30"/>
      <c r="D54" s="30"/>
      <c r="E54" s="30"/>
      <c r="F54" s="30"/>
      <c r="G54" s="30"/>
    </row>
    <row r="55" spans="1:14" ht="20.25" thickBot="1" x14ac:dyDescent="0.45">
      <c r="A55" s="1" t="s">
        <v>73</v>
      </c>
      <c r="B55" s="30"/>
      <c r="C55" s="30"/>
      <c r="D55" s="30"/>
      <c r="E55" s="30"/>
      <c r="F55" s="30"/>
      <c r="G55" s="30"/>
    </row>
    <row r="56" spans="1:14" ht="20.25" thickBot="1" x14ac:dyDescent="0.45">
      <c r="B56" s="137"/>
      <c r="C56" s="114"/>
      <c r="D56" s="27" t="s">
        <v>104</v>
      </c>
      <c r="E56" s="27" t="s">
        <v>24</v>
      </c>
      <c r="F56" s="90"/>
      <c r="G56" s="27" t="s">
        <v>27</v>
      </c>
    </row>
    <row r="57" spans="1:14" ht="20.25" thickBot="1" x14ac:dyDescent="0.45">
      <c r="B57" s="102" t="s">
        <v>28</v>
      </c>
      <c r="C57" s="102"/>
      <c r="D57" s="27"/>
      <c r="E57" s="32" t="s">
        <v>20</v>
      </c>
      <c r="F57" s="36">
        <v>2000000</v>
      </c>
      <c r="G57" s="27" t="s">
        <v>21</v>
      </c>
    </row>
    <row r="58" spans="1:14" ht="20.25" thickBot="1" x14ac:dyDescent="0.45">
      <c r="B58" s="94" t="s">
        <v>77</v>
      </c>
      <c r="C58" s="95"/>
      <c r="D58" s="95"/>
      <c r="E58" s="90"/>
      <c r="F58" s="91" t="s">
        <v>29</v>
      </c>
    </row>
    <row r="59" spans="1:14" x14ac:dyDescent="0.4">
      <c r="B59" s="39"/>
      <c r="C59" s="39"/>
      <c r="D59" s="39"/>
      <c r="E59" s="40"/>
      <c r="F59" s="27"/>
    </row>
    <row r="60" spans="1:14" x14ac:dyDescent="0.4">
      <c r="A60" s="1" t="s">
        <v>83</v>
      </c>
      <c r="M60" s="47"/>
    </row>
    <row r="61" spans="1:14" ht="19.5" customHeight="1" x14ac:dyDescent="0.4">
      <c r="A61" s="57" t="s">
        <v>103</v>
      </c>
      <c r="B61" s="73"/>
      <c r="C61" s="73"/>
      <c r="D61" s="73"/>
      <c r="E61" s="73"/>
      <c r="F61" s="73"/>
      <c r="G61" s="73"/>
      <c r="H61" s="73"/>
    </row>
    <row r="62" spans="1:14" ht="20.25" thickBot="1" x14ac:dyDescent="0.45">
      <c r="B62" s="56" t="s">
        <v>57</v>
      </c>
      <c r="C62" s="73"/>
      <c r="D62" s="73"/>
      <c r="E62" s="73"/>
      <c r="F62" s="73"/>
      <c r="G62" s="73"/>
      <c r="H62" s="73"/>
    </row>
    <row r="63" spans="1:14" ht="20.25" thickBot="1" x14ac:dyDescent="0.45">
      <c r="E63" s="44" t="s">
        <v>31</v>
      </c>
      <c r="F63" s="93"/>
      <c r="G63" s="1" t="s">
        <v>105</v>
      </c>
      <c r="M63" s="43"/>
      <c r="N63" s="46"/>
    </row>
    <row r="64" spans="1:14" ht="6.75" customHeight="1" thickTop="1" thickBot="1" x14ac:dyDescent="0.45"/>
    <row r="65" spans="2:7" ht="20.25" thickBot="1" x14ac:dyDescent="0.45">
      <c r="D65" s="96" t="s">
        <v>33</v>
      </c>
      <c r="E65" s="97"/>
      <c r="F65" s="90"/>
      <c r="G65" s="49" t="s">
        <v>34</v>
      </c>
    </row>
    <row r="68" spans="2:7" x14ac:dyDescent="0.4">
      <c r="C68" s="1" t="s">
        <v>35</v>
      </c>
    </row>
    <row r="69" spans="2:7" x14ac:dyDescent="0.4">
      <c r="C69" s="1" t="s">
        <v>49</v>
      </c>
    </row>
    <row r="70" spans="2:7" x14ac:dyDescent="0.4">
      <c r="C70" s="1" t="s">
        <v>50</v>
      </c>
    </row>
    <row r="78" spans="2:7" x14ac:dyDescent="0.4">
      <c r="B78" s="1" t="s">
        <v>36</v>
      </c>
    </row>
    <row r="79" spans="2:7" x14ac:dyDescent="0.4">
      <c r="B79" s="1" t="s">
        <v>37</v>
      </c>
    </row>
    <row r="80" spans="2:7" x14ac:dyDescent="0.4">
      <c r="B80" s="1" t="s">
        <v>30</v>
      </c>
    </row>
  </sheetData>
  <sheetProtection password="E932" sheet="1" selectLockedCells="1"/>
  <mergeCells count="26">
    <mergeCell ref="B50:C50"/>
    <mergeCell ref="B56:C56"/>
    <mergeCell ref="B57:C57"/>
    <mergeCell ref="B58:D58"/>
    <mergeCell ref="D65:E65"/>
    <mergeCell ref="L34:M34"/>
    <mergeCell ref="M35:R35"/>
    <mergeCell ref="B49:C49"/>
    <mergeCell ref="D15:F15"/>
    <mergeCell ref="B17:C21"/>
    <mergeCell ref="D17:E17"/>
    <mergeCell ref="F17:G17"/>
    <mergeCell ref="B23:C24"/>
    <mergeCell ref="E23:F23"/>
    <mergeCell ref="E24:F24"/>
    <mergeCell ref="B35:H36"/>
    <mergeCell ref="B26:C30"/>
    <mergeCell ref="D26:E26"/>
    <mergeCell ref="F26:G26"/>
    <mergeCell ref="B44:D45"/>
    <mergeCell ref="A1:H1"/>
    <mergeCell ref="B2:C2"/>
    <mergeCell ref="B10:C12"/>
    <mergeCell ref="D10:E10"/>
    <mergeCell ref="F10:G10"/>
    <mergeCell ref="F11:G11"/>
  </mergeCells>
  <phoneticPr fontId="3"/>
  <pageMargins left="0.7" right="0.7" top="0.75" bottom="0.75" header="0.3" footer="0.3"/>
  <pageSetup paperSize="9" scale="99" orientation="portrait" r:id="rId1"/>
  <rowBreaks count="1" manualBreakCount="1">
    <brk id="3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D608-EF20-4E2B-B822-A43272346A06}">
  <dimension ref="A1:N80"/>
  <sheetViews>
    <sheetView view="pageBreakPreview" topLeftCell="A46" zoomScale="87" zoomScaleNormal="100" zoomScaleSheetLayoutView="87" workbookViewId="0">
      <selection activeCell="G7" sqref="G7"/>
    </sheetView>
  </sheetViews>
  <sheetFormatPr defaultRowHeight="19.5" x14ac:dyDescent="0.4"/>
  <cols>
    <col min="1" max="1" width="3" style="1" customWidth="1"/>
    <col min="2" max="3" width="7.875" style="1" customWidth="1"/>
    <col min="4" max="4" width="20.5" style="1" customWidth="1"/>
    <col min="5" max="5" width="14.75" style="1" customWidth="1"/>
    <col min="6" max="6" width="11.875" style="1" customWidth="1"/>
    <col min="7" max="7" width="9.125" style="1" customWidth="1"/>
    <col min="8" max="8" width="6.375" style="1" customWidth="1"/>
    <col min="9" max="16384" width="9" style="1"/>
  </cols>
  <sheetData>
    <row r="1" spans="1:8" ht="26.25" thickBot="1" x14ac:dyDescent="0.45">
      <c r="A1" s="112" t="s">
        <v>38</v>
      </c>
      <c r="B1" s="112"/>
      <c r="C1" s="112"/>
      <c r="D1" s="112"/>
      <c r="E1" s="112"/>
      <c r="F1" s="112"/>
      <c r="G1" s="112"/>
      <c r="H1" s="112"/>
    </row>
    <row r="2" spans="1:8" ht="20.25" thickBot="1" x14ac:dyDescent="0.45">
      <c r="B2" s="113" t="s">
        <v>0</v>
      </c>
      <c r="C2" s="114"/>
      <c r="D2" s="1" t="s">
        <v>71</v>
      </c>
    </row>
    <row r="3" spans="1:8" x14ac:dyDescent="0.4">
      <c r="B3" s="1" t="s">
        <v>72</v>
      </c>
    </row>
    <row r="4" spans="1:8" ht="6" customHeight="1" x14ac:dyDescent="0.4"/>
    <row r="5" spans="1:8" x14ac:dyDescent="0.4">
      <c r="A5" s="1" t="s">
        <v>1</v>
      </c>
    </row>
    <row r="6" spans="1:8" ht="20.25" thickBot="1" x14ac:dyDescent="0.45">
      <c r="A6" s="1" t="s">
        <v>44</v>
      </c>
    </row>
    <row r="7" spans="1:8" ht="20.25" thickBot="1" x14ac:dyDescent="0.45">
      <c r="B7" s="76" t="s">
        <v>45</v>
      </c>
      <c r="C7" s="23"/>
      <c r="D7" s="24"/>
      <c r="E7" s="25">
        <v>7800000</v>
      </c>
      <c r="F7" s="1" t="s">
        <v>63</v>
      </c>
    </row>
    <row r="8" spans="1:8" ht="7.5" customHeight="1" x14ac:dyDescent="0.4">
      <c r="B8" s="61"/>
      <c r="C8" s="58"/>
      <c r="D8" s="62"/>
      <c r="E8" s="62"/>
      <c r="F8" s="62"/>
    </row>
    <row r="9" spans="1:8" ht="20.25" thickBot="1" x14ac:dyDescent="0.45">
      <c r="A9" s="1" t="s">
        <v>46</v>
      </c>
      <c r="D9" s="63"/>
    </row>
    <row r="10" spans="1:8" ht="20.25" customHeight="1" thickBot="1" x14ac:dyDescent="0.45">
      <c r="B10" s="122" t="s">
        <v>2</v>
      </c>
      <c r="C10" s="123"/>
      <c r="D10" s="115" t="s">
        <v>3</v>
      </c>
      <c r="E10" s="116"/>
      <c r="F10" s="117" t="s">
        <v>4</v>
      </c>
      <c r="G10" s="118"/>
    </row>
    <row r="11" spans="1:8" ht="36.75" thickBot="1" x14ac:dyDescent="0.45">
      <c r="B11" s="124"/>
      <c r="C11" s="125"/>
      <c r="D11" s="64" t="s">
        <v>5</v>
      </c>
      <c r="E11" s="75" t="s">
        <v>6</v>
      </c>
      <c r="F11" s="4" t="s">
        <v>7</v>
      </c>
      <c r="G11" s="5" t="s">
        <v>8</v>
      </c>
    </row>
    <row r="12" spans="1:8" ht="20.25" thickBot="1" x14ac:dyDescent="0.45">
      <c r="B12" s="120" t="s">
        <v>50</v>
      </c>
      <c r="C12" s="121"/>
      <c r="D12" s="6" t="s">
        <v>9</v>
      </c>
      <c r="E12" s="7">
        <v>259</v>
      </c>
      <c r="F12" s="8">
        <v>100</v>
      </c>
      <c r="G12" s="9">
        <f>E12*F12</f>
        <v>25900</v>
      </c>
    </row>
    <row r="13" spans="1:8" ht="20.25" thickBot="1" x14ac:dyDescent="0.45">
      <c r="B13" s="66"/>
      <c r="C13" s="67"/>
      <c r="D13" s="11"/>
      <c r="E13" s="12"/>
      <c r="F13" s="13"/>
      <c r="G13" s="10">
        <f>E13*F13</f>
        <v>0</v>
      </c>
    </row>
    <row r="14" spans="1:8" x14ac:dyDescent="0.4">
      <c r="B14" s="68"/>
      <c r="C14" s="63"/>
      <c r="D14" s="119" t="s">
        <v>10</v>
      </c>
      <c r="E14" s="119"/>
      <c r="F14" s="119"/>
      <c r="G14" s="14">
        <f>ROUNDDOWN(SUM(G12:G13)/1000,2)</f>
        <v>25.9</v>
      </c>
      <c r="H14" s="1" t="s">
        <v>64</v>
      </c>
    </row>
    <row r="15" spans="1:8" ht="8.25" customHeight="1" thickBot="1" x14ac:dyDescent="0.45"/>
    <row r="16" spans="1:8" ht="19.5" customHeight="1" thickBot="1" x14ac:dyDescent="0.45">
      <c r="B16" s="122" t="s">
        <v>11</v>
      </c>
      <c r="C16" s="123"/>
      <c r="D16" s="129" t="s">
        <v>3</v>
      </c>
      <c r="E16" s="116"/>
      <c r="F16" s="117" t="s">
        <v>4</v>
      </c>
      <c r="G16" s="118"/>
    </row>
    <row r="17" spans="2:12" ht="20.25" thickBot="1" x14ac:dyDescent="0.45">
      <c r="B17" s="124"/>
      <c r="C17" s="125"/>
      <c r="D17" s="3" t="s">
        <v>5</v>
      </c>
      <c r="E17" s="54" t="s">
        <v>12</v>
      </c>
    </row>
    <row r="18" spans="2:12" x14ac:dyDescent="0.4">
      <c r="B18" s="124"/>
      <c r="C18" s="126"/>
      <c r="D18" s="6" t="s">
        <v>13</v>
      </c>
      <c r="E18" s="15">
        <v>22.56</v>
      </c>
    </row>
    <row r="19" spans="2:12" ht="20.25" thickBot="1" x14ac:dyDescent="0.45">
      <c r="B19" s="124"/>
      <c r="C19" s="126"/>
      <c r="D19" s="11"/>
      <c r="E19" s="16"/>
    </row>
    <row r="20" spans="2:12" x14ac:dyDescent="0.4">
      <c r="B20" s="127"/>
      <c r="C20" s="128"/>
      <c r="D20" s="50" t="s">
        <v>14</v>
      </c>
      <c r="E20" s="18">
        <f>ROUNDDOWN(SUM(E18:E19),2)</f>
        <v>22.56</v>
      </c>
      <c r="F20" s="1" t="s">
        <v>65</v>
      </c>
    </row>
    <row r="21" spans="2:12" ht="5.25" customHeight="1" thickBot="1" x14ac:dyDescent="0.45">
      <c r="I21" s="69"/>
      <c r="J21" s="69"/>
      <c r="K21" s="69"/>
      <c r="L21" s="69"/>
    </row>
    <row r="22" spans="2:12" ht="20.25" customHeight="1" thickBot="1" x14ac:dyDescent="0.45">
      <c r="B22" s="98" t="s">
        <v>48</v>
      </c>
      <c r="C22" s="98"/>
      <c r="D22" s="21" t="s">
        <v>3</v>
      </c>
      <c r="E22" s="103" t="s">
        <v>4</v>
      </c>
      <c r="F22" s="104"/>
    </row>
    <row r="23" spans="2:12" ht="20.25" customHeight="1" thickBot="1" x14ac:dyDescent="0.45">
      <c r="B23" s="98"/>
      <c r="C23" s="98"/>
      <c r="D23" s="22" t="s">
        <v>5</v>
      </c>
      <c r="E23" s="105" t="s">
        <v>68</v>
      </c>
      <c r="F23" s="106"/>
    </row>
    <row r="24" spans="2:12" ht="8.25" customHeight="1" thickBot="1" x14ac:dyDescent="0.45">
      <c r="B24" s="51"/>
      <c r="C24" s="51"/>
      <c r="D24" s="20"/>
      <c r="E24" s="20"/>
    </row>
    <row r="25" spans="2:12" ht="20.25" thickBot="1" x14ac:dyDescent="0.45">
      <c r="B25" s="122" t="s">
        <v>47</v>
      </c>
      <c r="C25" s="123"/>
      <c r="D25" s="130" t="s">
        <v>3</v>
      </c>
      <c r="E25" s="131"/>
      <c r="F25" s="117" t="s">
        <v>4</v>
      </c>
      <c r="G25" s="118"/>
    </row>
    <row r="26" spans="2:12" ht="20.25" thickBot="1" x14ac:dyDescent="0.45">
      <c r="B26" s="124"/>
      <c r="C26" s="125"/>
      <c r="D26" s="3" t="s">
        <v>5</v>
      </c>
      <c r="E26" s="54" t="s">
        <v>69</v>
      </c>
      <c r="F26" s="55" t="s">
        <v>70</v>
      </c>
    </row>
    <row r="27" spans="2:12" x14ac:dyDescent="0.4">
      <c r="B27" s="124"/>
      <c r="C27" s="126"/>
      <c r="D27" s="6" t="s">
        <v>15</v>
      </c>
      <c r="E27" s="15">
        <v>16</v>
      </c>
    </row>
    <row r="28" spans="2:12" ht="20.25" thickBot="1" x14ac:dyDescent="0.45">
      <c r="B28" s="124"/>
      <c r="C28" s="126"/>
      <c r="D28" s="11"/>
      <c r="E28" s="16"/>
    </row>
    <row r="29" spans="2:12" ht="20.25" thickBot="1" x14ac:dyDescent="0.45">
      <c r="B29" s="127"/>
      <c r="C29" s="128"/>
      <c r="D29" s="50" t="s">
        <v>16</v>
      </c>
      <c r="E29" s="18">
        <f>ROUNDDOWN(SUM(E27:E28),2)</f>
        <v>16</v>
      </c>
      <c r="F29" s="1" t="s">
        <v>66</v>
      </c>
    </row>
    <row r="30" spans="2:12" ht="20.25" thickBot="1" x14ac:dyDescent="0.45">
      <c r="B30" s="52" t="s">
        <v>43</v>
      </c>
      <c r="C30" s="59"/>
      <c r="D30" s="60"/>
      <c r="E30" s="25">
        <v>2000000</v>
      </c>
      <c r="F30" s="1" t="s">
        <v>67</v>
      </c>
    </row>
    <row r="31" spans="2:12" ht="14.25" customHeight="1" x14ac:dyDescent="0.4">
      <c r="B31" s="26" t="s">
        <v>42</v>
      </c>
    </row>
    <row r="32" spans="2:12" x14ac:dyDescent="0.4">
      <c r="B32" s="1" t="s">
        <v>51</v>
      </c>
      <c r="C32" s="30"/>
      <c r="D32" s="30"/>
      <c r="E32" s="30"/>
      <c r="F32" s="27"/>
      <c r="G32" s="20"/>
    </row>
    <row r="33" spans="1:12" ht="15.75" customHeight="1" x14ac:dyDescent="0.35">
      <c r="A33" s="20"/>
      <c r="B33" s="77" t="s">
        <v>54</v>
      </c>
      <c r="C33" s="20"/>
      <c r="D33" s="20"/>
      <c r="E33" s="20"/>
      <c r="F33" s="20"/>
      <c r="G33" s="70" t="s">
        <v>53</v>
      </c>
      <c r="H33" s="20"/>
    </row>
    <row r="34" spans="1:12" x14ac:dyDescent="0.4">
      <c r="A34" s="20"/>
      <c r="B34" s="110">
        <f>IF(E29=0,"",IF(E29&lt;17.76,141000,160000))</f>
        <v>141000</v>
      </c>
      <c r="C34" s="111"/>
      <c r="D34" s="78" t="s">
        <v>55</v>
      </c>
      <c r="F34" s="71">
        <f>IF(E30="","",IFERROR(E30/E29,""))</f>
        <v>125000</v>
      </c>
      <c r="G34" s="72" t="s">
        <v>52</v>
      </c>
    </row>
    <row r="35" spans="1:12" ht="6.75" customHeight="1" thickBot="1" x14ac:dyDescent="0.45">
      <c r="B35" s="69"/>
      <c r="C35" s="69"/>
      <c r="D35" s="20"/>
      <c r="E35" s="20"/>
    </row>
    <row r="36" spans="1:12" ht="20.25" thickBot="1" x14ac:dyDescent="0.45">
      <c r="B36" s="107" t="str">
        <f>IF(F34="","",IF(F34&lt;B34+1,"補助対象です","非FIT蓄電池の補助対象外です。"))</f>
        <v>補助対象です</v>
      </c>
      <c r="C36" s="108"/>
      <c r="D36" s="108"/>
      <c r="E36" s="108"/>
      <c r="F36" s="108"/>
      <c r="G36" s="109"/>
      <c r="I36" s="69"/>
      <c r="J36" s="69"/>
      <c r="K36" s="69"/>
      <c r="L36" s="69"/>
    </row>
    <row r="37" spans="1:12" ht="9" customHeight="1" x14ac:dyDescent="0.4">
      <c r="B37" s="26"/>
    </row>
    <row r="38" spans="1:12" ht="20.25" thickBot="1" x14ac:dyDescent="0.45">
      <c r="A38" s="1" t="s">
        <v>61</v>
      </c>
    </row>
    <row r="39" spans="1:12" ht="20.25" thickBot="1" x14ac:dyDescent="0.45">
      <c r="B39" s="41" t="s">
        <v>30</v>
      </c>
      <c r="C39" s="1" t="s">
        <v>39</v>
      </c>
      <c r="J39" s="42">
        <f>IF(B39="該当",0.2,"0")</f>
        <v>0.2</v>
      </c>
    </row>
    <row r="40" spans="1:12" ht="15" customHeight="1" x14ac:dyDescent="0.4">
      <c r="B40" s="26"/>
      <c r="C40" s="2" t="s">
        <v>62</v>
      </c>
    </row>
    <row r="41" spans="1:12" x14ac:dyDescent="0.4">
      <c r="A41" s="1" t="s">
        <v>99</v>
      </c>
    </row>
    <row r="42" spans="1:12" x14ac:dyDescent="0.4">
      <c r="A42" s="1" t="s">
        <v>80</v>
      </c>
    </row>
    <row r="43" spans="1:12" x14ac:dyDescent="0.4">
      <c r="B43" s="53">
        <f>ROUNDDOWN(MIN(G14,E20),0)</f>
        <v>22</v>
      </c>
      <c r="C43" s="27" t="s">
        <v>17</v>
      </c>
      <c r="D43" s="28">
        <v>50000</v>
      </c>
      <c r="E43" s="27" t="s">
        <v>18</v>
      </c>
      <c r="F43" s="29">
        <f>B43*D43</f>
        <v>1100000</v>
      </c>
      <c r="G43" s="30" t="s">
        <v>19</v>
      </c>
      <c r="H43" s="30"/>
      <c r="I43" s="30"/>
    </row>
    <row r="44" spans="1:12" x14ac:dyDescent="0.4">
      <c r="B44" s="31"/>
      <c r="C44" s="27"/>
      <c r="D44" s="27"/>
      <c r="E44" s="32" t="s">
        <v>20</v>
      </c>
      <c r="F44" s="28">
        <v>1000000</v>
      </c>
      <c r="G44" s="30" t="s">
        <v>21</v>
      </c>
      <c r="H44" s="30"/>
      <c r="I44" s="30"/>
    </row>
    <row r="45" spans="1:12" x14ac:dyDescent="0.4">
      <c r="B45" s="33" t="s">
        <v>22</v>
      </c>
      <c r="C45" s="30"/>
      <c r="D45" s="30"/>
      <c r="E45" s="30"/>
      <c r="F45" s="30"/>
      <c r="G45" s="30"/>
      <c r="H45" s="30"/>
      <c r="I45" s="30"/>
    </row>
    <row r="46" spans="1:12" ht="20.25" thickBot="1" x14ac:dyDescent="0.45">
      <c r="B46" s="30"/>
      <c r="C46" s="30"/>
      <c r="D46" s="30"/>
      <c r="E46" s="34" t="s">
        <v>40</v>
      </c>
      <c r="F46" s="35">
        <f>MIN(F43:F44)</f>
        <v>1000000</v>
      </c>
      <c r="G46" s="30" t="s">
        <v>23</v>
      </c>
      <c r="H46" s="30"/>
      <c r="I46" s="30"/>
    </row>
    <row r="47" spans="1:12" ht="7.5" customHeight="1" thickTop="1" x14ac:dyDescent="0.4">
      <c r="B47" s="30"/>
      <c r="C47" s="30"/>
      <c r="D47" s="30"/>
      <c r="E47" s="32"/>
      <c r="F47" s="74"/>
      <c r="G47" s="30"/>
      <c r="H47" s="30"/>
      <c r="I47" s="30"/>
    </row>
    <row r="48" spans="1:12" x14ac:dyDescent="0.4">
      <c r="A48" s="1" t="s">
        <v>81</v>
      </c>
    </row>
    <row r="49" spans="1:14" x14ac:dyDescent="0.4">
      <c r="B49" s="99">
        <f>E30</f>
        <v>2000000</v>
      </c>
      <c r="C49" s="100"/>
      <c r="D49" s="27" t="s">
        <v>60</v>
      </c>
      <c r="E49" s="27" t="s">
        <v>24</v>
      </c>
      <c r="F49" s="29">
        <f>IF(B36="補助対象です",ROUNDDOWN(B49/3,-3),"")</f>
        <v>666000</v>
      </c>
      <c r="G49" s="27" t="s">
        <v>19</v>
      </c>
    </row>
    <row r="50" spans="1:14" x14ac:dyDescent="0.4">
      <c r="B50" s="101" t="s">
        <v>25</v>
      </c>
      <c r="C50" s="101"/>
      <c r="D50" s="27"/>
      <c r="E50" s="32" t="s">
        <v>20</v>
      </c>
      <c r="F50" s="36">
        <v>853000</v>
      </c>
      <c r="G50" s="27" t="s">
        <v>21</v>
      </c>
    </row>
    <row r="51" spans="1:14" ht="9.75" customHeight="1" x14ac:dyDescent="0.4">
      <c r="B51" s="30"/>
      <c r="C51" s="30"/>
      <c r="D51" s="30"/>
      <c r="E51" s="30"/>
      <c r="F51" s="30"/>
      <c r="G51" s="30"/>
    </row>
    <row r="52" spans="1:14" ht="20.25" thickBot="1" x14ac:dyDescent="0.45">
      <c r="B52" s="30"/>
      <c r="C52" s="30"/>
      <c r="D52" s="30"/>
      <c r="E52" s="34" t="s">
        <v>41</v>
      </c>
      <c r="F52" s="35">
        <f>IF(B36="補助対象です",MIN(F49:F50),0)</f>
        <v>666000</v>
      </c>
      <c r="G52" s="30" t="s">
        <v>26</v>
      </c>
    </row>
    <row r="53" spans="1:14" ht="8.25" customHeight="1" thickTop="1" x14ac:dyDescent="0.4">
      <c r="B53" s="30"/>
      <c r="C53" s="30"/>
      <c r="D53" s="30"/>
      <c r="E53" s="32"/>
      <c r="F53" s="74"/>
      <c r="G53" s="30"/>
    </row>
    <row r="54" spans="1:14" x14ac:dyDescent="0.4">
      <c r="A54" s="1" t="s">
        <v>82</v>
      </c>
      <c r="B54" s="30"/>
      <c r="C54" s="30"/>
      <c r="D54" s="30"/>
      <c r="E54" s="30"/>
      <c r="F54" s="30"/>
      <c r="G54" s="30"/>
    </row>
    <row r="55" spans="1:14" x14ac:dyDescent="0.4">
      <c r="A55" s="1" t="s">
        <v>73</v>
      </c>
      <c r="B55" s="30"/>
      <c r="C55" s="30"/>
      <c r="D55" s="30"/>
      <c r="E55" s="30"/>
      <c r="F55" s="30"/>
      <c r="G55" s="30"/>
    </row>
    <row r="56" spans="1:14" x14ac:dyDescent="0.4">
      <c r="B56" s="99">
        <f>E7</f>
        <v>7800000</v>
      </c>
      <c r="C56" s="100"/>
      <c r="D56" s="27" t="str">
        <f>IF(B12="あり(余剰売電型)","円　×　１／１０",IF(B12="なし(自家消費型)","円　×　１／５",""))</f>
        <v>円　×　１／５</v>
      </c>
      <c r="E56" s="27" t="s">
        <v>24</v>
      </c>
      <c r="F56" s="65">
        <f>IF(B12="なし(自家消費型)",B56/5,IF(B12="あり(余剰売電型)",B56/10,"売電の有無を選択"))</f>
        <v>1560000</v>
      </c>
      <c r="G56" s="27" t="s">
        <v>27</v>
      </c>
    </row>
    <row r="57" spans="1:14" x14ac:dyDescent="0.4">
      <c r="B57" s="102" t="s">
        <v>28</v>
      </c>
      <c r="C57" s="102"/>
      <c r="D57" s="27"/>
      <c r="E57" s="32" t="s">
        <v>20</v>
      </c>
      <c r="F57" s="36">
        <v>2000000</v>
      </c>
      <c r="G57" s="27" t="s">
        <v>21</v>
      </c>
    </row>
    <row r="58" spans="1:14" x14ac:dyDescent="0.4">
      <c r="B58" s="94" t="s">
        <v>77</v>
      </c>
      <c r="C58" s="95"/>
      <c r="D58" s="95"/>
      <c r="E58" s="37">
        <f>F46+F52+MIN(F56:F57)</f>
        <v>3226000</v>
      </c>
      <c r="F58" s="38" t="s">
        <v>29</v>
      </c>
    </row>
    <row r="59" spans="1:14" x14ac:dyDescent="0.4">
      <c r="B59" s="39"/>
      <c r="C59" s="39"/>
      <c r="D59" s="39"/>
      <c r="E59" s="40"/>
      <c r="F59" s="27"/>
    </row>
    <row r="60" spans="1:14" x14ac:dyDescent="0.4">
      <c r="A60" s="1" t="s">
        <v>83</v>
      </c>
      <c r="M60" s="47"/>
    </row>
    <row r="61" spans="1:14" ht="19.5" customHeight="1" x14ac:dyDescent="0.4">
      <c r="A61" s="57" t="s">
        <v>100</v>
      </c>
      <c r="B61" s="73"/>
      <c r="C61" s="73"/>
      <c r="D61" s="73"/>
      <c r="E61" s="73"/>
      <c r="F61" s="73"/>
      <c r="G61" s="73"/>
      <c r="H61" s="73"/>
    </row>
    <row r="62" spans="1:14" x14ac:dyDescent="0.4">
      <c r="A62" s="56" t="s">
        <v>57</v>
      </c>
      <c r="B62" s="73"/>
      <c r="C62" s="73"/>
      <c r="D62" s="73"/>
      <c r="E62" s="73"/>
      <c r="F62" s="73"/>
      <c r="G62" s="73"/>
      <c r="H62" s="73"/>
    </row>
    <row r="63" spans="1:14" ht="20.25" thickBot="1" x14ac:dyDescent="0.45">
      <c r="E63" s="44" t="s">
        <v>31</v>
      </c>
      <c r="F63" s="45">
        <f>J39</f>
        <v>0.2</v>
      </c>
      <c r="G63" s="1" t="s">
        <v>32</v>
      </c>
      <c r="M63" s="43"/>
      <c r="N63" s="46"/>
    </row>
    <row r="64" spans="1:14" ht="6.75" customHeight="1" thickTop="1" x14ac:dyDescent="0.4"/>
    <row r="65" spans="2:7" x14ac:dyDescent="0.4">
      <c r="D65" s="96" t="s">
        <v>33</v>
      </c>
      <c r="E65" s="97"/>
      <c r="F65" s="48">
        <f>ROUNDDOWN(MIN(F56:F57)*F63,-3)</f>
        <v>312000</v>
      </c>
      <c r="G65" s="49" t="s">
        <v>34</v>
      </c>
    </row>
    <row r="68" spans="2:7" x14ac:dyDescent="0.4">
      <c r="C68" s="1" t="s">
        <v>35</v>
      </c>
    </row>
    <row r="69" spans="2:7" x14ac:dyDescent="0.4">
      <c r="C69" s="1" t="s">
        <v>49</v>
      </c>
    </row>
    <row r="70" spans="2:7" x14ac:dyDescent="0.4">
      <c r="C70" s="1" t="s">
        <v>50</v>
      </c>
    </row>
    <row r="78" spans="2:7" x14ac:dyDescent="0.4">
      <c r="B78" s="1" t="s">
        <v>36</v>
      </c>
    </row>
    <row r="79" spans="2:7" x14ac:dyDescent="0.4">
      <c r="B79" s="1" t="s">
        <v>37</v>
      </c>
    </row>
    <row r="80" spans="2:7" x14ac:dyDescent="0.4">
      <c r="B80" s="1" t="s">
        <v>30</v>
      </c>
    </row>
  </sheetData>
  <sheetProtection selectLockedCells="1"/>
  <mergeCells count="24">
    <mergeCell ref="B50:C50"/>
    <mergeCell ref="B56:C56"/>
    <mergeCell ref="B57:C57"/>
    <mergeCell ref="B58:D58"/>
    <mergeCell ref="D65:E65"/>
    <mergeCell ref="B49:C49"/>
    <mergeCell ref="D14:F14"/>
    <mergeCell ref="B16:C20"/>
    <mergeCell ref="D16:E16"/>
    <mergeCell ref="F16:G16"/>
    <mergeCell ref="B22:C23"/>
    <mergeCell ref="E22:F22"/>
    <mergeCell ref="E23:F23"/>
    <mergeCell ref="B25:C29"/>
    <mergeCell ref="D25:E25"/>
    <mergeCell ref="F25:G25"/>
    <mergeCell ref="B34:C34"/>
    <mergeCell ref="B36:G36"/>
    <mergeCell ref="B12:C12"/>
    <mergeCell ref="A1:H1"/>
    <mergeCell ref="B2:C2"/>
    <mergeCell ref="B10:C11"/>
    <mergeCell ref="D10:E10"/>
    <mergeCell ref="F10:G10"/>
  </mergeCells>
  <phoneticPr fontId="3"/>
  <dataValidations count="2">
    <dataValidation type="list" allowBlank="1" showInputMessage="1" showErrorMessage="1" sqref="B39" xr:uid="{827A00D4-5048-45FC-9E90-DCBDADECAE60}">
      <formula1>$B$78:$B$80</formula1>
    </dataValidation>
    <dataValidation type="list" allowBlank="1" showInputMessage="1" showErrorMessage="1" sqref="B12" xr:uid="{EC66FDDC-CEC6-41DA-8302-1E6D3C4BF3A8}">
      <formula1>$C$68:$C$70</formula1>
    </dataValidation>
  </dataValidations>
  <pageMargins left="0.7" right="0.7" top="0.75" bottom="0.75" header="0.3" footer="0.3"/>
  <pageSetup paperSize="9" scale="99" orientation="portrait" r:id="rId1"/>
  <rowBreaks count="1" manualBreakCount="1"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事業者用</vt:lpstr>
      <vt:lpstr>事業者用 (手書き用)</vt:lpstr>
      <vt:lpstr>事業者用 (入力例)</vt:lpstr>
      <vt:lpstr>事業者用!Print_Area</vt:lpstr>
      <vt:lpstr>'事業者用 (手書き用)'!Print_Area</vt:lpstr>
      <vt:lpstr>'事業者用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2024-07-24T02:42:44Z</cp:lastPrinted>
  <dcterms:created xsi:type="dcterms:W3CDTF">2024-06-28T10:12:26Z</dcterms:created>
  <dcterms:modified xsi:type="dcterms:W3CDTF">2024-11-18T02:52:11Z</dcterms:modified>
</cp:coreProperties>
</file>