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L:\A110_アスレチックフェスティバル（陸上競技）\B040_令和７年度\C095_ホームページ関係\D010_申込用紙\"/>
    </mc:Choice>
  </mc:AlternateContent>
  <xr:revisionPtr revIDLastSave="0" documentId="14_{FD7D8DB8-FDE2-4E53-B0FD-477AD8D92265}" xr6:coauthVersionLast="36" xr6:coauthVersionMax="36" xr10:uidLastSave="{00000000-0000-0000-0000-000000000000}"/>
  <bookViews>
    <workbookView xWindow="32760" yWindow="32760" windowWidth="19200" windowHeight="6792" tabRatio="788"/>
  </bookViews>
  <sheets>
    <sheet name="申込ｼｰﾄ" sheetId="12" r:id="rId1"/>
    <sheet name="記入例" sheetId="16" r:id="rId2"/>
  </sheets>
  <definedNames>
    <definedName name="_xlnm.Print_Area" localSheetId="1">記入例!$A$1:$Q$89</definedName>
    <definedName name="_xlnm.Print_Area" localSheetId="0">申込ｼｰﾄ!$A$1:$Q$89</definedName>
  </definedNames>
  <calcPr calcId="191029"/>
</workbook>
</file>

<file path=xl/calcChain.xml><?xml version="1.0" encoding="utf-8"?>
<calcChain xmlns="http://schemas.openxmlformats.org/spreadsheetml/2006/main">
  <c r="K4" i="12" l="1"/>
  <c r="N4" i="12"/>
  <c r="K5" i="12"/>
  <c r="N5" i="12"/>
  <c r="K6" i="12"/>
  <c r="N6" i="12"/>
  <c r="K7" i="12"/>
  <c r="N7" i="12"/>
  <c r="K8" i="12"/>
  <c r="N8" i="12"/>
  <c r="K9" i="12"/>
  <c r="N9" i="12"/>
  <c r="K10" i="12"/>
  <c r="N10" i="12"/>
  <c r="K11" i="12"/>
  <c r="N11" i="12"/>
  <c r="K12" i="12"/>
  <c r="N12" i="12"/>
  <c r="K13" i="12"/>
  <c r="N13" i="12"/>
  <c r="K14" i="12"/>
  <c r="N14" i="12"/>
  <c r="K15" i="12"/>
  <c r="N15" i="12"/>
  <c r="K16" i="12"/>
  <c r="N16" i="12"/>
  <c r="K17" i="12"/>
  <c r="N17" i="12"/>
  <c r="K18" i="12"/>
  <c r="N18" i="12"/>
  <c r="K19" i="12"/>
  <c r="N19" i="12"/>
  <c r="K20" i="12"/>
  <c r="N20" i="12"/>
  <c r="K21" i="12"/>
  <c r="N21" i="12"/>
  <c r="K22" i="12"/>
  <c r="N22" i="12"/>
  <c r="K23" i="12"/>
  <c r="N23" i="12"/>
  <c r="K24" i="12"/>
  <c r="N24" i="12"/>
  <c r="K25" i="12"/>
  <c r="N25" i="12"/>
  <c r="K26" i="12"/>
  <c r="N26" i="12"/>
  <c r="K27" i="12"/>
  <c r="N27" i="12"/>
  <c r="K28" i="12"/>
  <c r="N28" i="12"/>
  <c r="K29" i="12"/>
  <c r="N29" i="12"/>
  <c r="K30" i="12"/>
  <c r="N30" i="12"/>
  <c r="K31" i="12"/>
  <c r="N31" i="12"/>
  <c r="K32" i="12"/>
  <c r="N32" i="12"/>
  <c r="K33" i="12"/>
  <c r="N33" i="12"/>
  <c r="K34" i="12"/>
  <c r="N34" i="12"/>
  <c r="K35" i="12"/>
  <c r="N35" i="12"/>
  <c r="K36" i="12"/>
  <c r="N36" i="12"/>
  <c r="K37" i="12"/>
  <c r="N37" i="12"/>
  <c r="K38" i="12"/>
  <c r="N38" i="12"/>
  <c r="K39" i="12"/>
  <c r="N39" i="12"/>
  <c r="K40" i="12"/>
  <c r="N40" i="12"/>
  <c r="K41" i="12"/>
  <c r="N41" i="12"/>
  <c r="K42" i="12"/>
  <c r="N42" i="12"/>
  <c r="K43" i="12"/>
  <c r="N43" i="12"/>
  <c r="K44" i="12"/>
  <c r="N44" i="12"/>
  <c r="K45" i="12"/>
  <c r="N45" i="12"/>
  <c r="K46" i="12"/>
  <c r="N46" i="12"/>
  <c r="K47" i="12"/>
  <c r="N47" i="12"/>
  <c r="K48" i="12"/>
  <c r="N48" i="12"/>
  <c r="K49" i="12"/>
  <c r="N49" i="12"/>
  <c r="K50" i="12"/>
  <c r="N50" i="12"/>
  <c r="K51" i="12"/>
  <c r="N51" i="12"/>
  <c r="K52" i="12"/>
  <c r="N52" i="12"/>
  <c r="K53" i="12"/>
  <c r="N53" i="12"/>
  <c r="K54" i="12"/>
  <c r="N54" i="12"/>
  <c r="K55" i="12"/>
  <c r="N55" i="12"/>
  <c r="K56" i="12"/>
  <c r="N56" i="12"/>
  <c r="K57" i="12"/>
  <c r="N57" i="12"/>
  <c r="K58" i="12"/>
  <c r="N58" i="12"/>
  <c r="K59" i="12"/>
  <c r="N59" i="12"/>
  <c r="K60" i="12"/>
  <c r="N60" i="12"/>
  <c r="K61" i="12"/>
  <c r="N61" i="12"/>
  <c r="K62" i="12"/>
  <c r="N62" i="12"/>
  <c r="K63" i="12"/>
  <c r="N63" i="12"/>
  <c r="K64" i="12"/>
  <c r="N64" i="12"/>
  <c r="K65" i="12"/>
  <c r="N65" i="12"/>
  <c r="K66" i="12"/>
  <c r="N66" i="12"/>
  <c r="K67" i="12"/>
  <c r="N67" i="12"/>
  <c r="K68" i="12"/>
  <c r="N68" i="12"/>
  <c r="K69" i="12"/>
  <c r="N69" i="12"/>
  <c r="K70" i="12"/>
  <c r="N70" i="12"/>
  <c r="K71" i="12"/>
  <c r="N71" i="12"/>
  <c r="K72" i="12"/>
  <c r="N72" i="12"/>
  <c r="E82" i="12"/>
  <c r="I82" i="12"/>
  <c r="K82" i="12"/>
  <c r="E83" i="12"/>
  <c r="K83" i="12" s="1"/>
  <c r="E92" i="12"/>
  <c r="F92" i="12"/>
  <c r="G92" i="12"/>
  <c r="H92" i="12"/>
  <c r="J92" i="12"/>
  <c r="K92" i="12"/>
  <c r="O92" i="12"/>
  <c r="P92" i="12"/>
  <c r="R92" i="12"/>
  <c r="S92" i="12"/>
  <c r="N1" i="16"/>
  <c r="L4" i="16"/>
  <c r="L26" i="16" s="1"/>
  <c r="O4" i="16"/>
  <c r="O5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L40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L52" i="16"/>
  <c r="O52" i="16"/>
  <c r="O53" i="16"/>
  <c r="O54" i="16"/>
  <c r="O55" i="16"/>
  <c r="O56" i="16"/>
  <c r="O57" i="16"/>
  <c r="L58" i="16"/>
  <c r="O58" i="16"/>
  <c r="O59" i="16"/>
  <c r="O60" i="16"/>
  <c r="O61" i="16"/>
  <c r="O62" i="16"/>
  <c r="O63" i="16"/>
  <c r="L64" i="16"/>
  <c r="O64" i="16"/>
  <c r="O65" i="16"/>
  <c r="O66" i="16"/>
  <c r="O67" i="16"/>
  <c r="O68" i="16"/>
  <c r="O69" i="16"/>
  <c r="L70" i="16"/>
  <c r="O70" i="16"/>
  <c r="O71" i="16"/>
  <c r="O72" i="16"/>
  <c r="E82" i="16"/>
  <c r="I82" i="16"/>
  <c r="K82" i="16"/>
  <c r="E83" i="16"/>
  <c r="K83" i="16"/>
  <c r="K84" i="16" s="1"/>
  <c r="E92" i="16"/>
  <c r="F92" i="16"/>
  <c r="G92" i="16"/>
  <c r="H92" i="16"/>
  <c r="J92" i="16"/>
  <c r="K92" i="16"/>
  <c r="O92" i="16"/>
  <c r="P92" i="16"/>
  <c r="R92" i="16"/>
  <c r="S92" i="16"/>
  <c r="K84" i="12" l="1"/>
  <c r="L46" i="16"/>
  <c r="L34" i="16"/>
  <c r="L16" i="16"/>
  <c r="L57" i="16"/>
  <c r="L21" i="16"/>
  <c r="L14" i="16"/>
  <c r="L45" i="16"/>
  <c r="L33" i="16"/>
  <c r="L15" i="16"/>
  <c r="L44" i="16"/>
  <c r="L20" i="16"/>
  <c r="L67" i="16"/>
  <c r="L61" i="16"/>
  <c r="L55" i="16"/>
  <c r="L49" i="16"/>
  <c r="L43" i="16"/>
  <c r="L37" i="16"/>
  <c r="L31" i="16"/>
  <c r="L25" i="16"/>
  <c r="L19" i="16"/>
  <c r="L13" i="16"/>
  <c r="L7" i="16"/>
  <c r="L68" i="16"/>
  <c r="L10" i="16"/>
  <c r="L69" i="16"/>
  <c r="L39" i="16"/>
  <c r="L9" i="16"/>
  <c r="L50" i="16"/>
  <c r="L32" i="16"/>
  <c r="L8" i="16"/>
  <c r="L72" i="16"/>
  <c r="L66" i="16"/>
  <c r="L60" i="16"/>
  <c r="L54" i="16"/>
  <c r="L48" i="16"/>
  <c r="L42" i="16"/>
  <c r="L36" i="16"/>
  <c r="L30" i="16"/>
  <c r="L24" i="16"/>
  <c r="L18" i="16"/>
  <c r="L12" i="16"/>
  <c r="L6" i="16"/>
  <c r="L22" i="16"/>
  <c r="L56" i="16"/>
  <c r="L28" i="16"/>
  <c r="L63" i="16"/>
  <c r="L38" i="16"/>
  <c r="L71" i="16"/>
  <c r="L65" i="16"/>
  <c r="L59" i="16"/>
  <c r="L53" i="16"/>
  <c r="L47" i="16"/>
  <c r="L41" i="16"/>
  <c r="L35" i="16"/>
  <c r="L29" i="16"/>
  <c r="L23" i="16"/>
  <c r="L17" i="16"/>
  <c r="L11" i="16"/>
  <c r="L5" i="16"/>
  <c r="L51" i="16"/>
  <c r="L27" i="16"/>
  <c r="L62" i="16"/>
</calcChain>
</file>

<file path=xl/sharedStrings.xml><?xml version="1.0" encoding="utf-8"?>
<sst xmlns="http://schemas.openxmlformats.org/spreadsheetml/2006/main" count="333" uniqueCount="194">
  <si>
    <t>学年</t>
    <rPh sb="0" eb="2">
      <t>ガクネン</t>
    </rPh>
    <phoneticPr fontId="2"/>
  </si>
  <si>
    <t>種目</t>
    <rPh sb="0" eb="2">
      <t>シュモク</t>
    </rPh>
    <phoneticPr fontId="2"/>
  </si>
  <si>
    <t>印</t>
    <rPh sb="0" eb="1">
      <t>イン</t>
    </rPh>
    <phoneticPr fontId="2"/>
  </si>
  <si>
    <t>ｺｰﾄﾞ</t>
  </si>
  <si>
    <t>氏</t>
    <rPh sb="0" eb="1">
      <t>シ</t>
    </rPh>
    <phoneticPr fontId="2"/>
  </si>
  <si>
    <t>名</t>
    <rPh sb="0" eb="1">
      <t>メイ</t>
    </rPh>
    <phoneticPr fontId="2"/>
  </si>
  <si>
    <t>ﾅﾝﾊﾞｰ</t>
    <phoneticPr fontId="2"/>
  </si>
  <si>
    <t xml:space="preserve"> </t>
    <phoneticPr fontId="2"/>
  </si>
  <si>
    <t>陸上競技大会出場選手出場認知証明書</t>
    <phoneticPr fontId="2"/>
  </si>
  <si>
    <t>本校在学生であって陸上競技大会に出場することを認知します。</t>
    <phoneticPr fontId="2"/>
  </si>
  <si>
    <t>記載責任者名</t>
    <phoneticPr fontId="2"/>
  </si>
  <si>
    <t>円</t>
    <rPh sb="0" eb="1">
      <t>エン</t>
    </rPh>
    <phoneticPr fontId="2"/>
  </si>
  <si>
    <t>競技者ｺｰﾄﾞ</t>
    <rPh sb="0" eb="3">
      <t>キョウギシャ</t>
    </rPh>
    <phoneticPr fontId="2"/>
  </si>
  <si>
    <t>出場種目ｺｰﾄﾞ</t>
    <rPh sb="0" eb="2">
      <t>シュツジョウ</t>
    </rPh>
    <rPh sb="2" eb="4">
      <t>シュモク</t>
    </rPh>
    <phoneticPr fontId="2"/>
  </si>
  <si>
    <t>和賀</t>
    <rPh sb="0" eb="2">
      <t>ワガ</t>
    </rPh>
    <phoneticPr fontId="2"/>
  </si>
  <si>
    <t>匡史</t>
    <rPh sb="0" eb="1">
      <t>タダシ</t>
    </rPh>
    <rPh sb="1" eb="2">
      <t>シ</t>
    </rPh>
    <phoneticPr fontId="2"/>
  </si>
  <si>
    <t>鈴木</t>
    <rPh sb="0" eb="2">
      <t>スズキ</t>
    </rPh>
    <phoneticPr fontId="2"/>
  </si>
  <si>
    <t>心搏</t>
    <rPh sb="0" eb="2">
      <t>シンパク</t>
    </rPh>
    <phoneticPr fontId="2"/>
  </si>
  <si>
    <t>リレー</t>
    <phoneticPr fontId="2"/>
  </si>
  <si>
    <t>×のべ</t>
    <phoneticPr fontId="2"/>
  </si>
  <si>
    <t>合計</t>
    <rPh sb="0" eb="2">
      <t>ゴウケイ</t>
    </rPh>
    <phoneticPr fontId="2"/>
  </si>
  <si>
    <t>（略称で入力してください。）</t>
    <rPh sb="1" eb="3">
      <t>リャクショウ</t>
    </rPh>
    <rPh sb="4" eb="6">
      <t>ニュウリョク</t>
    </rPh>
    <phoneticPr fontId="2"/>
  </si>
  <si>
    <t>晃</t>
    <rPh sb="0" eb="1">
      <t>アキラ</t>
    </rPh>
    <phoneticPr fontId="2"/>
  </si>
  <si>
    <t>油本</t>
  </si>
  <si>
    <t>剛志</t>
  </si>
  <si>
    <t>ナンバーカードを記入</t>
    <rPh sb="8" eb="10">
      <t>キニュウ</t>
    </rPh>
    <phoneticPr fontId="2"/>
  </si>
  <si>
    <t>出場種目コードを記入</t>
    <rPh sb="0" eb="2">
      <t>シュツジョウ</t>
    </rPh>
    <rPh sb="2" eb="4">
      <t>シュモク</t>
    </rPh>
    <rPh sb="8" eb="10">
      <t>キニュウ</t>
    </rPh>
    <phoneticPr fontId="2"/>
  </si>
  <si>
    <t>参加料の記入をしてください。</t>
    <rPh sb="0" eb="3">
      <t>サンカリョウ</t>
    </rPh>
    <rPh sb="4" eb="6">
      <t>キニュウ</t>
    </rPh>
    <phoneticPr fontId="2"/>
  </si>
  <si>
    <t>最高記録</t>
    <rPh sb="0" eb="2">
      <t>サイコウ</t>
    </rPh>
    <rPh sb="2" eb="4">
      <t>キロク</t>
    </rPh>
    <phoneticPr fontId="2"/>
  </si>
  <si>
    <t>記録は</t>
    <rPh sb="0" eb="2">
      <t>キロク</t>
    </rPh>
    <phoneticPr fontId="2"/>
  </si>
  <si>
    <t>秒＝.</t>
    <rPh sb="0" eb="1">
      <t>ビョウ</t>
    </rPh>
    <phoneticPr fontId="2"/>
  </si>
  <si>
    <t>数字は半角でお願いします。</t>
    <rPh sb="0" eb="2">
      <t>スウジ</t>
    </rPh>
    <rPh sb="3" eb="5">
      <t>ハンカク</t>
    </rPh>
    <rPh sb="7" eb="8">
      <t>ネガ</t>
    </rPh>
    <phoneticPr fontId="2"/>
  </si>
  <si>
    <t>審判協力者</t>
    <rPh sb="0" eb="2">
      <t>シンパン</t>
    </rPh>
    <rPh sb="2" eb="5">
      <t>キョウリョクシャ</t>
    </rPh>
    <phoneticPr fontId="2"/>
  </si>
  <si>
    <t>（学校でない場合は個人名を入力してください。）</t>
    <rPh sb="1" eb="3">
      <t>ガッコウ</t>
    </rPh>
    <rPh sb="6" eb="8">
      <t>バアイ</t>
    </rPh>
    <rPh sb="9" eb="12">
      <t>コジンメイ</t>
    </rPh>
    <rPh sb="13" eb="15">
      <t>ニュウリョク</t>
    </rPh>
    <phoneticPr fontId="2"/>
  </si>
  <si>
    <t>緊急連絡先</t>
    <rPh sb="0" eb="2">
      <t>キンキュウ</t>
    </rPh>
    <rPh sb="2" eb="5">
      <t>レンラクサキ</t>
    </rPh>
    <phoneticPr fontId="2"/>
  </si>
  <si>
    <t>中林</t>
    <rPh sb="0" eb="1">
      <t>ナカ</t>
    </rPh>
    <rPh sb="1" eb="2">
      <t>ハヤシ</t>
    </rPh>
    <phoneticPr fontId="2"/>
  </si>
  <si>
    <t>都道府県名</t>
    <rPh sb="0" eb="4">
      <t>トドウフケン</t>
    </rPh>
    <rPh sb="4" eb="5">
      <t>メイ</t>
    </rPh>
    <phoneticPr fontId="2"/>
  </si>
  <si>
    <t>埼玉</t>
    <rPh sb="0" eb="2">
      <t>サイタマ</t>
    </rPh>
    <phoneticPr fontId="2"/>
  </si>
  <si>
    <t xml:space="preserve">      －　　　－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</si>
  <si>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</si>
  <si>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補助員
協力</t>
    <rPh sb="0" eb="3">
      <t>ホジョイン</t>
    </rPh>
    <rPh sb="4" eb="6">
      <t>キョウリョク</t>
    </rPh>
    <phoneticPr fontId="2"/>
  </si>
  <si>
    <t>可　・不可</t>
    <rPh sb="0" eb="1">
      <t>カ</t>
    </rPh>
    <rPh sb="3" eb="5">
      <t>フカ</t>
    </rPh>
    <phoneticPr fontId="2"/>
  </si>
  <si>
    <t xml:space="preserve">氏名: </t>
    <rPh sb="0" eb="2">
      <t>シメイ</t>
    </rPh>
    <phoneticPr fontId="2"/>
  </si>
  <si>
    <t xml:space="preserve">部署: </t>
    <rPh sb="0" eb="2">
      <t>ブショ</t>
    </rPh>
    <phoneticPr fontId="2"/>
  </si>
  <si>
    <t>どちらかに○印お願いいたします。</t>
    <rPh sb="6" eb="7">
      <t>シルシ</t>
    </rPh>
    <rPh sb="8" eb="9">
      <t>ネガ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</si>
  <si>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</si>
  <si>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</si>
  <si>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高本</t>
  </si>
  <si>
    <t>浩市</t>
  </si>
  <si>
    <t>張</t>
  </si>
  <si>
    <t>中村</t>
  </si>
  <si>
    <t>佐藤</t>
  </si>
  <si>
    <t>蒼</t>
  </si>
  <si>
    <t>猪俣</t>
  </si>
  <si>
    <t>ちあき</t>
  </si>
  <si>
    <t>押木</t>
  </si>
  <si>
    <t>彩瑛</t>
  </si>
  <si>
    <t>分＝.</t>
    <rPh sb="0" eb="1">
      <t>フン</t>
    </rPh>
    <phoneticPr fontId="2"/>
  </si>
  <si>
    <t>石倉</t>
  </si>
  <si>
    <t>守</t>
  </si>
  <si>
    <t>盛山</t>
  </si>
  <si>
    <t>拓哉</t>
  </si>
  <si>
    <t>髙塚</t>
  </si>
  <si>
    <t>友哉</t>
  </si>
  <si>
    <t>諸井</t>
  </si>
  <si>
    <t>孝祐</t>
  </si>
  <si>
    <t>人　＝</t>
    <rPh sb="0" eb="1">
      <t>ジン</t>
    </rPh>
    <phoneticPr fontId="2"/>
  </si>
  <si>
    <t>ﾁｰﾑ＝</t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</si>
  <si>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</si>
  <si>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</si>
  <si>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</si>
  <si>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</si>
  <si>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</si>
  <si>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</si>
  <si>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</si>
  <si>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</si>
  <si>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ｍ＝ｍ</t>
  </si>
  <si>
    <t>性別コード</t>
    <rPh sb="0" eb="2">
      <t>セイベツ</t>
    </rPh>
    <phoneticPr fontId="2"/>
  </si>
  <si>
    <t>男子リレー</t>
    <rPh sb="0" eb="2">
      <t>ダンシ</t>
    </rPh>
    <phoneticPr fontId="2"/>
  </si>
  <si>
    <t>女子リレー</t>
    <rPh sb="0" eb="2">
      <t>ジョシ</t>
    </rPh>
    <phoneticPr fontId="2"/>
  </si>
  <si>
    <t>性ｺｰﾄﾞ</t>
    <rPh sb="0" eb="1">
      <t>セイ</t>
    </rPh>
    <phoneticPr fontId="2"/>
  </si>
  <si>
    <t>所属名</t>
    <rPh sb="0" eb="3">
      <t>ショゾクメイ</t>
    </rPh>
    <phoneticPr fontId="12"/>
  </si>
  <si>
    <t>記載責任者</t>
    <rPh sb="0" eb="2">
      <t>キサイ</t>
    </rPh>
    <rPh sb="2" eb="5">
      <t>セキニンシャ</t>
    </rPh>
    <phoneticPr fontId="12"/>
  </si>
  <si>
    <t>男子</t>
    <rPh sb="0" eb="2">
      <t>ダンシ</t>
    </rPh>
    <phoneticPr fontId="12"/>
  </si>
  <si>
    <t>男のべ</t>
    <rPh sb="0" eb="1">
      <t>ダン</t>
    </rPh>
    <phoneticPr fontId="12"/>
  </si>
  <si>
    <t>男リレー</t>
    <rPh sb="0" eb="1">
      <t>ダン</t>
    </rPh>
    <phoneticPr fontId="12"/>
  </si>
  <si>
    <t>女子</t>
    <rPh sb="0" eb="2">
      <t>ジョシ</t>
    </rPh>
    <phoneticPr fontId="12"/>
  </si>
  <si>
    <t>女のべ</t>
    <rPh sb="0" eb="1">
      <t>ジョ</t>
    </rPh>
    <phoneticPr fontId="12"/>
  </si>
  <si>
    <t>女リレー</t>
    <rPh sb="0" eb="1">
      <t>ジョ</t>
    </rPh>
    <phoneticPr fontId="12"/>
  </si>
  <si>
    <t>計</t>
    <rPh sb="0" eb="1">
      <t>ケイ</t>
    </rPh>
    <phoneticPr fontId="12"/>
  </si>
  <si>
    <t>参加団体コード</t>
    <rPh sb="0" eb="2">
      <t>サンカ</t>
    </rPh>
    <rPh sb="2" eb="4">
      <t>ダンタイ</t>
    </rPh>
    <phoneticPr fontId="2"/>
  </si>
  <si>
    <t>最初の文字</t>
    <rPh sb="0" eb="2">
      <t>サイショ</t>
    </rPh>
    <rPh sb="3" eb="5">
      <t>モジ</t>
    </rPh>
    <phoneticPr fontId="2"/>
  </si>
  <si>
    <t>ひらがなで</t>
    <phoneticPr fontId="2"/>
  </si>
  <si>
    <t>男ﾘﾚｰ人数</t>
    <rPh sb="0" eb="1">
      <t>ダン</t>
    </rPh>
    <rPh sb="4" eb="6">
      <t>ニンズウ</t>
    </rPh>
    <phoneticPr fontId="12"/>
  </si>
  <si>
    <t>女ﾘﾚｰ人数</t>
    <rPh sb="0" eb="1">
      <t>ジョ</t>
    </rPh>
    <rPh sb="4" eb="6">
      <t>ニンズウ</t>
    </rPh>
    <phoneticPr fontId="12"/>
  </si>
  <si>
    <t>ＮＯ，</t>
    <phoneticPr fontId="12"/>
  </si>
  <si>
    <t>リレーは性コードの欄に3.4と記入してください。</t>
    <rPh sb="4" eb="5">
      <t>セイ</t>
    </rPh>
    <rPh sb="9" eb="10">
      <t>ラン</t>
    </rPh>
    <rPh sb="15" eb="17">
      <t>キニュウ</t>
    </rPh>
    <phoneticPr fontId="2"/>
  </si>
  <si>
    <t>氏名記入（氏と名を分けてください。)</t>
    <rPh sb="0" eb="2">
      <t>シメイ</t>
    </rPh>
    <rPh sb="2" eb="4">
      <t>キニュウ</t>
    </rPh>
    <rPh sb="5" eb="6">
      <t>シ</t>
    </rPh>
    <rPh sb="7" eb="8">
      <t>メイ</t>
    </rPh>
    <rPh sb="9" eb="10">
      <t>ワ</t>
    </rPh>
    <phoneticPr fontId="2"/>
  </si>
  <si>
    <t>欄外のここは、何も記入しないで下さいませ。</t>
    <rPh sb="0" eb="1">
      <t>ラン</t>
    </rPh>
    <rPh sb="1" eb="2">
      <t>ソト</t>
    </rPh>
    <rPh sb="7" eb="8">
      <t>ナニ</t>
    </rPh>
    <rPh sb="9" eb="11">
      <t>キニュウ</t>
    </rPh>
    <rPh sb="15" eb="16">
      <t>クダ</t>
    </rPh>
    <phoneticPr fontId="2"/>
  </si>
  <si>
    <t xml:space="preserve"> 中学2 高校3 一般4</t>
    <rPh sb="1" eb="3">
      <t>チュウガク</t>
    </rPh>
    <phoneticPr fontId="2"/>
  </si>
  <si>
    <t>　↑　数字記入</t>
    <rPh sb="3" eb="5">
      <t>スウジ</t>
    </rPh>
    <rPh sb="5" eb="7">
      <t>キニュウ</t>
    </rPh>
    <phoneticPr fontId="2"/>
  </si>
  <si>
    <t>出場種目</t>
    <rPh sb="0" eb="2">
      <t>シュツジョウ</t>
    </rPh>
    <rPh sb="2" eb="4">
      <t>シュモク</t>
    </rPh>
    <phoneticPr fontId="2"/>
  </si>
  <si>
    <t>男子100m</t>
    <phoneticPr fontId="2"/>
  </si>
  <si>
    <t>男子200m</t>
    <phoneticPr fontId="2"/>
  </si>
  <si>
    <t>男子1500m</t>
    <phoneticPr fontId="2"/>
  </si>
  <si>
    <t>男子４×100R</t>
    <rPh sb="0" eb="2">
      <t>ダンシ</t>
    </rPh>
    <phoneticPr fontId="2"/>
  </si>
  <si>
    <t>男子走高跳</t>
  </si>
  <si>
    <t>男子走幅跳</t>
  </si>
  <si>
    <t>女子100m</t>
  </si>
  <si>
    <t>女子200m</t>
    <phoneticPr fontId="2"/>
  </si>
  <si>
    <t>女子1500m</t>
    <phoneticPr fontId="2"/>
  </si>
  <si>
    <t>女子3000m</t>
    <phoneticPr fontId="2"/>
  </si>
  <si>
    <t>女子４×100R</t>
    <rPh sb="0" eb="2">
      <t>ジョシ</t>
    </rPh>
    <phoneticPr fontId="2"/>
  </si>
  <si>
    <t>女子走高跳</t>
  </si>
  <si>
    <t>女子走幅跳</t>
  </si>
  <si>
    <t>所属名</t>
    <rPh sb="0" eb="3">
      <t>ショゾクメイ</t>
    </rPh>
    <phoneticPr fontId="2"/>
  </si>
  <si>
    <t>所属名</t>
    <rPh sb="0" eb="2">
      <t>ショゾク</t>
    </rPh>
    <rPh sb="2" eb="3">
      <t>メイ</t>
    </rPh>
    <phoneticPr fontId="2"/>
  </si>
  <si>
    <t xml:space="preserve"> 090－1455－9708</t>
    <phoneticPr fontId="2"/>
  </si>
  <si>
    <t>アナウンサー</t>
    <phoneticPr fontId="2"/>
  </si>
  <si>
    <t>スターター</t>
    <phoneticPr fontId="2"/>
  </si>
  <si>
    <t>26,22</t>
    <phoneticPr fontId="2"/>
  </si>
  <si>
    <t>中学男子砲丸投</t>
    <phoneticPr fontId="2"/>
  </si>
  <si>
    <t>高校男子砲丸投</t>
    <phoneticPr fontId="2"/>
  </si>
  <si>
    <t>男子砲丸投</t>
    <phoneticPr fontId="2"/>
  </si>
  <si>
    <t>男子やり投</t>
    <rPh sb="4" eb="5">
      <t>ナ</t>
    </rPh>
    <phoneticPr fontId="2"/>
  </si>
  <si>
    <t>中学女子砲丸投</t>
    <phoneticPr fontId="2"/>
  </si>
  <si>
    <t>女子砲丸投</t>
    <phoneticPr fontId="2"/>
  </si>
  <si>
    <t>女子やり投</t>
    <rPh sb="0" eb="2">
      <t>ジョシ</t>
    </rPh>
    <rPh sb="4" eb="5">
      <t>ナ</t>
    </rPh>
    <phoneticPr fontId="2"/>
  </si>
  <si>
    <t>1.55.21</t>
    <phoneticPr fontId="2"/>
  </si>
  <si>
    <t>学校名を記入（略称で記入ください中学校は中・高校は高・大学は大まで）</t>
    <rPh sb="0" eb="3">
      <t>ガッコウメイ</t>
    </rPh>
    <rPh sb="4" eb="6">
      <t>キニュウ</t>
    </rPh>
    <rPh sb="7" eb="9">
      <t>リャクショウ</t>
    </rPh>
    <rPh sb="10" eb="12">
      <t>キニュウ</t>
    </rPh>
    <rPh sb="16" eb="18">
      <t>チュウガク</t>
    </rPh>
    <rPh sb="18" eb="19">
      <t>コウ</t>
    </rPh>
    <rPh sb="20" eb="21">
      <t>チュウ</t>
    </rPh>
    <rPh sb="22" eb="24">
      <t>コウコウ</t>
    </rPh>
    <rPh sb="25" eb="26">
      <t>コウ</t>
    </rPh>
    <rPh sb="27" eb="29">
      <t>ダイガク</t>
    </rPh>
    <rPh sb="30" eb="31">
      <t>ダイ</t>
    </rPh>
    <phoneticPr fontId="2"/>
  </si>
  <si>
    <t>ﾌﾘ</t>
  </si>
  <si>
    <t>ﾌﾘ</t>
    <phoneticPr fontId="2"/>
  </si>
  <si>
    <t>ｶﾞﾅ</t>
  </si>
  <si>
    <t>ｶﾞﾅ</t>
    <phoneticPr fontId="2"/>
  </si>
  <si>
    <t>フリガナの記入(半角カタカナで)</t>
    <rPh sb="5" eb="7">
      <t>キニュウ</t>
    </rPh>
    <rPh sb="8" eb="10">
      <t>ハンカク</t>
    </rPh>
    <phoneticPr fontId="2"/>
  </si>
  <si>
    <t>⑨</t>
    <phoneticPr fontId="2"/>
  </si>
  <si>
    <t>ﾜｶﾞ</t>
  </si>
  <si>
    <t>ﾀﾀﾞｼ</t>
  </si>
  <si>
    <t>ｽｽﾞｷ</t>
  </si>
  <si>
    <t>ｼﾝｷ</t>
  </si>
  <si>
    <t>ﾅｶﾊﾞﾔｼ</t>
  </si>
  <si>
    <t>ｱｷﾗ</t>
  </si>
  <si>
    <t>ﾕﾓﾄ</t>
  </si>
  <si>
    <t>ﾂﾖｼ</t>
  </si>
  <si>
    <t>ﾀｶﾓﾄ</t>
  </si>
  <si>
    <t>ｺｳｲﾁ</t>
  </si>
  <si>
    <t>ﾁｮｳ</t>
  </si>
  <si>
    <t>ｻﾄｳ</t>
  </si>
  <si>
    <t>ｱｵｲ</t>
  </si>
  <si>
    <t>ｲﾉﾏﾀ</t>
  </si>
  <si>
    <t>ﾁｱｷ</t>
  </si>
  <si>
    <t>ﾅｶﾑﾗ</t>
  </si>
  <si>
    <t>ｵｼｷ</t>
  </si>
  <si>
    <t>ｻｴ</t>
  </si>
  <si>
    <t>ｲｼｸﾗ</t>
  </si>
  <si>
    <t>ﾏﾓﾙ</t>
  </si>
  <si>
    <t>ﾓﾘﾔﾏ</t>
  </si>
  <si>
    <t>ﾀｸﾔ</t>
  </si>
  <si>
    <t>ﾀｶﾂｶ</t>
  </si>
  <si>
    <t>ﾄﾓﾔ</t>
  </si>
  <si>
    <t>ﾓﾛｲ</t>
  </si>
  <si>
    <t>ｺｳｽｹ</t>
  </si>
  <si>
    <t>菅原</t>
    <rPh sb="0" eb="2">
      <t>スガワラ</t>
    </rPh>
    <phoneticPr fontId="2"/>
  </si>
  <si>
    <t>ｽｶﾞﾜﾗ</t>
    <phoneticPr fontId="2"/>
  </si>
  <si>
    <t>直美</t>
    <rPh sb="0" eb="2">
      <t>ナオミ</t>
    </rPh>
    <phoneticPr fontId="2"/>
  </si>
  <si>
    <t>ﾅｵﾐ</t>
    <phoneticPr fontId="2"/>
  </si>
  <si>
    <t>中学男子110mH(0.914m)</t>
  </si>
  <si>
    <t>男子110mH(1.067m)</t>
  </si>
  <si>
    <t>男子400mH</t>
  </si>
  <si>
    <t>中学女子100mH(0.762m)</t>
  </si>
  <si>
    <t>女子100mH(0.840m)</t>
  </si>
  <si>
    <t>女子400mH</t>
    <rPh sb="0" eb="1">
      <t>オンナ</t>
    </rPh>
    <phoneticPr fontId="2"/>
  </si>
  <si>
    <t>フリガナの記入(半角カタカナで)F８キーにて</t>
    <phoneticPr fontId="2"/>
  </si>
  <si>
    <t>中学男子3000m</t>
    <rPh sb="0" eb="2">
      <t>チュウガク</t>
    </rPh>
    <phoneticPr fontId="2"/>
  </si>
  <si>
    <t>男子5000m</t>
    <rPh sb="0" eb="2">
      <t>ダンシ</t>
    </rPh>
    <phoneticPr fontId="2"/>
  </si>
  <si>
    <t>混合４×400R</t>
    <rPh sb="0" eb="2">
      <t>コンゴウ</t>
    </rPh>
    <phoneticPr fontId="2"/>
  </si>
  <si>
    <t>所沢高</t>
    <rPh sb="0" eb="2">
      <t>トコロザワ</t>
    </rPh>
    <rPh sb="2" eb="3">
      <t>コウ</t>
    </rPh>
    <phoneticPr fontId="2"/>
  </si>
  <si>
    <t>4.25.21</t>
    <phoneticPr fontId="2"/>
  </si>
  <si>
    <t>4.45.22</t>
    <phoneticPr fontId="2"/>
  </si>
  <si>
    <t>と</t>
    <phoneticPr fontId="2"/>
  </si>
  <si>
    <t>男女混合リレー</t>
    <rPh sb="0" eb="2">
      <t>ダンジョ</t>
    </rPh>
    <rPh sb="2" eb="4">
      <t>コンゴウ</t>
    </rPh>
    <phoneticPr fontId="2"/>
  </si>
  <si>
    <t>性別を記入　男子＝１　女子＝２ 男子ﾘﾚｰ＝３　女子ﾘﾚｰ＝４　男女混合ﾘﾚｰ=５</t>
    <rPh sb="0" eb="2">
      <t>セイベツ</t>
    </rPh>
    <rPh sb="3" eb="5">
      <t>キニュウ</t>
    </rPh>
    <rPh sb="6" eb="8">
      <t>ダンシ</t>
    </rPh>
    <rPh sb="11" eb="13">
      <t>ジョシ</t>
    </rPh>
    <rPh sb="16" eb="18">
      <t>ダンシ</t>
    </rPh>
    <rPh sb="24" eb="26">
      <t>ジョシ</t>
    </rPh>
    <rPh sb="32" eb="34">
      <t>ダンジョ</t>
    </rPh>
    <rPh sb="34" eb="36">
      <t>コンゴウ</t>
    </rPh>
    <phoneticPr fontId="2"/>
  </si>
  <si>
    <t>学校名(所属名)</t>
    <rPh sb="4" eb="7">
      <t>ショゾクメイ</t>
    </rPh>
    <phoneticPr fontId="2"/>
  </si>
  <si>
    <t>校長名（所属長名）</t>
    <rPh sb="4" eb="7">
      <t>ショゾクチョウ</t>
    </rPh>
    <rPh sb="7" eb="8">
      <t>メイ</t>
    </rPh>
    <phoneticPr fontId="2"/>
  </si>
  <si>
    <t>２０２５ところざわアスレチックフェスティバル大会</t>
    <phoneticPr fontId="2"/>
  </si>
  <si>
    <t>令和 7年 9月    日</t>
    <rPh sb="0" eb="2">
      <t>レイワ</t>
    </rPh>
    <rPh sb="7" eb="8">
      <t>ツキ</t>
    </rPh>
    <phoneticPr fontId="2"/>
  </si>
  <si>
    <t>宮尾　有希子</t>
    <rPh sb="0" eb="2">
      <t>ミヤオ</t>
    </rPh>
    <rPh sb="3" eb="6">
      <t>ユキコ</t>
    </rPh>
    <phoneticPr fontId="2"/>
  </si>
  <si>
    <t>所沢　大河</t>
    <rPh sb="0" eb="2">
      <t>トコロザワ</t>
    </rPh>
    <rPh sb="3" eb="5">
      <t>タイガ</t>
    </rPh>
    <phoneticPr fontId="2"/>
  </si>
  <si>
    <t>東海林　宏</t>
    <rPh sb="0" eb="3">
      <t>ショウジ</t>
    </rPh>
    <rPh sb="4" eb="5">
      <t>ヒロシ</t>
    </rPh>
    <phoneticPr fontId="2"/>
  </si>
  <si>
    <t>令子</t>
    <rPh sb="0" eb="2">
      <t>レイコ</t>
    </rPh>
    <phoneticPr fontId="2"/>
  </si>
  <si>
    <t>ﾚｲｺ</t>
    <phoneticPr fontId="2"/>
  </si>
  <si>
    <t>里美</t>
    <rPh sb="0" eb="2">
      <t>サトミ</t>
    </rPh>
    <phoneticPr fontId="2"/>
  </si>
  <si>
    <t>ｻﾄﾐ</t>
    <phoneticPr fontId="2"/>
  </si>
  <si>
    <t>ナンバーカードは、こちらで用意いたします。</t>
    <rPh sb="13" eb="15">
      <t>ヨウイ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</si>
</sst>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.05000000000000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b/>
      <sz val="10.050000000000001"/>
      <name val="ＭＳ 明朝"/>
      <family val="1"/>
    </font>
    <font>
      <b/>
      <sz val="18"/>
      <name val="ＭＳ 明朝"/>
      <family val="1"/>
    </font>
    <font>
      <sz val="10.050000000000001"/>
      <name val="ＭＳ 明朝"/>
      <family val="1"/>
    </font>
    <font>
      <sz val="11"/>
      <name val="ＭＳ 明朝"/>
      <family val="1"/>
    </font>
    <font>
      <sz val="14"/>
      <name val="ＭＳ Ｐゴシック"/>
      <family val="3"/>
    </font>
    <font>
      <sz val="6"/>
      <name val="ＭＳ Ｐゴシック"/>
      <family val="3"/>
    </font>
    <font>
      <b/>
      <sz val="10"/>
      <name val="ＭＳ 明朝"/>
      <family val="1"/>
    </font>
    <font>
      <b/>
      <sz val="12"/>
      <name val="ＭＳ 明朝"/>
      <family val="1"/>
    </font>
    <font>
      <sz val="10.050000000000001"/>
      <color indexed="10"/>
      <name val="ＭＳ 明朝"/>
      <family val="1"/>
    </font>
    <font>
      <sz val="10.050000000000001"/>
      <color indexed="13"/>
      <name val="ＭＳ 明朝"/>
      <family val="1"/>
    </font>
    <font>
      <sz val="12"/>
      <color indexed="10"/>
      <name val="ＭＳ 明朝"/>
      <family val="1"/>
    </font>
    <font>
      <b/>
      <i/>
      <sz val="9"/>
      <color indexed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0.050000000000001"/>
      <color rgb="FF0070C0"/>
      <name val="ＭＳ 明朝"/>
      <family val="1"/>
    </font>
    <font>
      <sz val="6"/>
      <name val="ＭＳ Ｐ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0" borderId="44" applyNumberForma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2" borderId="45" applyNumberFormat="0" applyFont="0" applyAlignment="0" applyProtection="0">
      <alignment vertical="center"/>
    </xf>
    <xf numFmtId="0" fontId="24" fillId="0" borderId="4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4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8" fillId="0" borderId="48" applyNumberFormat="0" applyFill="0" applyAlignment="0" applyProtection="0">
      <alignment vertical="center"/>
    </xf>
    <xf numFmtId="0" fontId="29" fillId="0" borderId="49" applyNumberFormat="0" applyFill="0" applyAlignment="0" applyProtection="0">
      <alignment vertical="center"/>
    </xf>
    <xf numFmtId="0" fontId="30" fillId="0" borderId="5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1" applyNumberFormat="0" applyFill="0" applyAlignment="0" applyProtection="0">
      <alignment vertical="center"/>
    </xf>
    <xf numFmtId="0" fontId="32" fillId="33" borderId="5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47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138"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Fill="1" applyAlignme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49" fontId="0" fillId="0" borderId="0" xfId="0" applyNumberFormat="1" applyAlignment="1"/>
    <xf numFmtId="49" fontId="5" fillId="0" borderId="0" xfId="0" applyNumberFormat="1" applyFont="1" applyAlignment="1"/>
    <xf numFmtId="49" fontId="4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38" fontId="4" fillId="0" borderId="1" xfId="33" applyFont="1" applyBorder="1" applyAlignment="1">
      <alignment horizontal="right"/>
    </xf>
    <xf numFmtId="0" fontId="8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5" fillId="0" borderId="0" xfId="0" applyFont="1" applyAlignment="1"/>
    <xf numFmtId="49" fontId="11" fillId="0" borderId="3" xfId="0" applyNumberFormat="1" applyFont="1" applyBorder="1" applyAlignment="1">
      <alignment horizontal="center" vertical="center" shrinkToFit="1"/>
    </xf>
    <xf numFmtId="0" fontId="0" fillId="0" borderId="0" xfId="0" applyFill="1" applyBorder="1" applyAlignment="1"/>
    <xf numFmtId="0" fontId="0" fillId="4" borderId="0" xfId="0" applyFill="1" applyBorder="1" applyAlignment="1"/>
    <xf numFmtId="0" fontId="0" fillId="0" borderId="13" xfId="0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0" fillId="35" borderId="15" xfId="0" applyFill="1" applyBorder="1" applyAlignment="1"/>
    <xf numFmtId="0" fontId="0" fillId="0" borderId="9" xfId="0" applyBorder="1" applyAlignment="1">
      <alignment horizontal="center"/>
    </xf>
    <xf numFmtId="0" fontId="0" fillId="35" borderId="16" xfId="0" applyFill="1" applyBorder="1" applyAlignment="1"/>
    <xf numFmtId="0" fontId="0" fillId="0" borderId="17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3" fillId="36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0" fillId="36" borderId="24" xfId="0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36" borderId="26" xfId="0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36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0" fillId="0" borderId="5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29" xfId="0" applyBorder="1" applyAlignment="1"/>
    <xf numFmtId="0" fontId="0" fillId="0" borderId="34" xfId="0" applyBorder="1" applyAlignment="1"/>
    <xf numFmtId="49" fontId="3" fillId="0" borderId="35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right"/>
    </xf>
    <xf numFmtId="0" fontId="3" fillId="0" borderId="36" xfId="0" applyFont="1" applyBorder="1" applyAlignment="1">
      <alignment horizontal="left"/>
    </xf>
    <xf numFmtId="0" fontId="16" fillId="0" borderId="0" xfId="0" applyFont="1" applyAlignment="1"/>
    <xf numFmtId="0" fontId="0" fillId="0" borderId="3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34" xfId="0" applyBorder="1" applyAlignment="1">
      <alignment horizontal="left"/>
    </xf>
    <xf numFmtId="49" fontId="5" fillId="0" borderId="0" xfId="0" applyNumberFormat="1" applyFont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0" fontId="8" fillId="0" borderId="0" xfId="0" applyFont="1" applyAlignment="1">
      <alignment shrinkToFit="1"/>
    </xf>
    <xf numFmtId="49" fontId="0" fillId="0" borderId="0" xfId="0" applyNumberFormat="1" applyAlignment="1">
      <alignment shrinkToFit="1"/>
    </xf>
    <xf numFmtId="0" fontId="5" fillId="0" borderId="0" xfId="0" applyFont="1" applyBorder="1" applyAlignment="1">
      <alignment horizontal="left" shrinkToFit="1"/>
    </xf>
    <xf numFmtId="0" fontId="0" fillId="0" borderId="0" xfId="0" applyAlignment="1">
      <alignment shrinkToFit="1"/>
    </xf>
    <xf numFmtId="0" fontId="0" fillId="0" borderId="38" xfId="0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17" fillId="0" borderId="0" xfId="0" applyFont="1" applyAlignment="1"/>
    <xf numFmtId="0" fontId="0" fillId="0" borderId="9" xfId="0" applyFont="1" applyBorder="1" applyAlignment="1">
      <alignment horizontal="center" vertical="center" shrinkToFit="1"/>
    </xf>
    <xf numFmtId="0" fontId="0" fillId="35" borderId="40" xfId="0" applyFill="1" applyBorder="1" applyAlignment="1"/>
    <xf numFmtId="0" fontId="0" fillId="0" borderId="41" xfId="0" applyBorder="1" applyAlignment="1">
      <alignment horizontal="center"/>
    </xf>
    <xf numFmtId="0" fontId="3" fillId="36" borderId="19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8" fillId="0" borderId="0" xfId="0" applyFont="1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5" borderId="42" xfId="0" applyFill="1" applyBorder="1" applyAlignment="1">
      <alignment horizontal="center"/>
    </xf>
    <xf numFmtId="0" fontId="0" fillId="35" borderId="43" xfId="0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8" fontId="4" fillId="0" borderId="1" xfId="33" applyFont="1" applyBorder="1" applyAlignment="1">
      <alignment horizontal="center"/>
    </xf>
    <xf numFmtId="38" fontId="4" fillId="0" borderId="7" xfId="33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3"/>
  <sheetViews>
    <sheetView tabSelected="1" view="pageBreakPreview" zoomScaleNormal="100" zoomScaleSheetLayoutView="100" workbookViewId="0">
      <selection activeCell="N1" sqref="N1"/>
    </sheetView>
  </sheetViews>
  <sheetFormatPr defaultRowHeight="12" x14ac:dyDescent="0.15"/>
  <cols>
    <col min="1" max="1" width="1.33203125" customWidth="1"/>
    <col min="2" max="2" width="3.6640625" style="2" customWidth="1"/>
    <col min="3" max="3" width="18.5546875" customWidth="1"/>
    <col min="4" max="4" width="1" customWidth="1"/>
    <col min="5" max="5" width="11.88671875" bestFit="1" customWidth="1"/>
    <col min="6" max="6" width="5.5546875" customWidth="1"/>
    <col min="7" max="7" width="6.5546875" customWidth="1"/>
    <col min="8" max="9" width="10" customWidth="1"/>
    <col min="10" max="11" width="7.109375" customWidth="1"/>
    <col min="12" max="12" width="9" customWidth="1"/>
    <col min="13" max="13" width="6.33203125" customWidth="1"/>
    <col min="14" max="14" width="10.33203125" customWidth="1"/>
    <col min="15" max="15" width="10.5546875" style="108" customWidth="1"/>
    <col min="16" max="16" width="9" customWidth="1"/>
  </cols>
  <sheetData>
    <row r="1" spans="2:16" s="24" customFormat="1" ht="21" customHeight="1" x14ac:dyDescent="0.25">
      <c r="B1" s="29"/>
      <c r="C1" s="122" t="s">
        <v>184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1" t="s">
        <v>193</v>
      </c>
      <c r="O1" s="105"/>
    </row>
    <row r="2" spans="2:16" ht="6" customHeight="1" thickBot="1" x14ac:dyDescent="0.2">
      <c r="O2" s="106"/>
    </row>
    <row r="3" spans="2:16" s="1" customFormat="1" ht="12.6" thickBot="1" x14ac:dyDescent="0.2">
      <c r="B3" s="56"/>
      <c r="C3" s="58" t="s">
        <v>90</v>
      </c>
      <c r="D3" s="30"/>
      <c r="E3" s="69" t="s">
        <v>12</v>
      </c>
      <c r="F3" s="70" t="s">
        <v>80</v>
      </c>
      <c r="G3" s="71" t="s">
        <v>4</v>
      </c>
      <c r="H3" s="72" t="s">
        <v>5</v>
      </c>
      <c r="I3" s="92" t="s">
        <v>131</v>
      </c>
      <c r="J3" s="93" t="s">
        <v>133</v>
      </c>
      <c r="K3" s="110" t="s">
        <v>116</v>
      </c>
      <c r="L3" s="70" t="s">
        <v>0</v>
      </c>
      <c r="M3" s="73" t="s">
        <v>13</v>
      </c>
      <c r="N3" s="74" t="s">
        <v>101</v>
      </c>
      <c r="O3" s="74" t="s">
        <v>28</v>
      </c>
      <c r="P3" s="91" t="s">
        <v>36</v>
      </c>
    </row>
    <row r="4" spans="2:16" ht="12" customHeight="1" thickTop="1" thickBot="1" x14ac:dyDescent="0.2">
      <c r="B4" s="55"/>
      <c r="C4" s="57"/>
      <c r="D4" s="31"/>
      <c r="E4" s="75">
        <v>1</v>
      </c>
      <c r="F4" s="18"/>
      <c r="G4" s="20"/>
      <c r="H4" s="22"/>
      <c r="I4" s="95"/>
      <c r="J4" s="97"/>
      <c r="K4" s="109">
        <f>E76</f>
        <v>0</v>
      </c>
      <c r="L4" s="18"/>
      <c r="M4" s="20"/>
      <c r="N4" s="111" t="str">
        <f t="shared" ref="N4:N35" si="0">IF(M4="","",VLOOKUP(M4,$B$15:$P$54,2))</f>
        <v/>
      </c>
      <c r="O4" s="102"/>
      <c r="P4" s="76"/>
    </row>
    <row r="5" spans="2:16" ht="12" customHeight="1" x14ac:dyDescent="0.15">
      <c r="C5" t="s">
        <v>100</v>
      </c>
      <c r="D5" s="31"/>
      <c r="E5" s="77">
        <v>2</v>
      </c>
      <c r="F5" s="19"/>
      <c r="G5" s="21"/>
      <c r="H5" s="23"/>
      <c r="I5" s="96"/>
      <c r="J5" s="98"/>
      <c r="K5" s="109">
        <f t="shared" ref="K5:K68" si="1">$K$4</f>
        <v>0</v>
      </c>
      <c r="L5" s="19"/>
      <c r="M5" s="21"/>
      <c r="N5" s="112" t="str">
        <f t="shared" si="0"/>
        <v/>
      </c>
      <c r="O5" s="103"/>
      <c r="P5" s="78"/>
    </row>
    <row r="6" spans="2:16" ht="12" customHeight="1" thickBot="1" x14ac:dyDescent="0.2">
      <c r="B6" s="123" t="s">
        <v>99</v>
      </c>
      <c r="C6" s="123"/>
      <c r="D6" s="31"/>
      <c r="E6" s="77">
        <v>3</v>
      </c>
      <c r="F6" s="19"/>
      <c r="G6" s="21"/>
      <c r="H6" s="23"/>
      <c r="I6" s="96"/>
      <c r="J6" s="98"/>
      <c r="K6" s="109">
        <f t="shared" si="1"/>
        <v>0</v>
      </c>
      <c r="L6" s="19"/>
      <c r="M6" s="21"/>
      <c r="N6" s="112" t="str">
        <f t="shared" si="0"/>
        <v/>
      </c>
      <c r="O6" s="103"/>
      <c r="P6" s="78"/>
    </row>
    <row r="7" spans="2:16" ht="12" customHeight="1" x14ac:dyDescent="0.15">
      <c r="B7" s="124" t="s">
        <v>77</v>
      </c>
      <c r="C7" s="125"/>
      <c r="D7" s="31"/>
      <c r="E7" s="77">
        <v>4</v>
      </c>
      <c r="F7" s="19"/>
      <c r="G7" s="21"/>
      <c r="H7" s="23"/>
      <c r="I7" s="96"/>
      <c r="J7" s="98"/>
      <c r="K7" s="109">
        <f t="shared" si="1"/>
        <v>0</v>
      </c>
      <c r="L7" s="19"/>
      <c r="M7" s="21"/>
      <c r="N7" s="112" t="str">
        <f t="shared" si="0"/>
        <v/>
      </c>
      <c r="O7" s="103"/>
      <c r="P7" s="78"/>
    </row>
    <row r="8" spans="2:16" ht="12" customHeight="1" x14ac:dyDescent="0.15">
      <c r="B8" s="60">
        <v>1</v>
      </c>
      <c r="C8" s="61" t="s">
        <v>45</v>
      </c>
      <c r="D8" s="31"/>
      <c r="E8" s="77">
        <v>5</v>
      </c>
      <c r="F8" s="19"/>
      <c r="G8" s="21"/>
      <c r="H8" s="23"/>
      <c r="I8" s="96"/>
      <c r="J8" s="98"/>
      <c r="K8" s="109">
        <f t="shared" si="1"/>
        <v>0</v>
      </c>
      <c r="L8" s="19"/>
      <c r="M8" s="21"/>
      <c r="N8" s="112" t="str">
        <f t="shared" si="0"/>
        <v/>
      </c>
      <c r="O8" s="103"/>
      <c r="P8" s="78"/>
    </row>
    <row r="9" spans="2:16" ht="12" customHeight="1" x14ac:dyDescent="0.15">
      <c r="B9" s="60">
        <v>2</v>
      </c>
      <c r="C9" s="61" t="s">
        <v>46</v>
      </c>
      <c r="D9" s="31"/>
      <c r="E9" s="77">
        <v>6</v>
      </c>
      <c r="F9" s="19"/>
      <c r="G9" s="21"/>
      <c r="H9" s="23"/>
      <c r="I9" s="96"/>
      <c r="J9" s="98"/>
      <c r="K9" s="109">
        <f t="shared" si="1"/>
        <v>0</v>
      </c>
      <c r="L9" s="19"/>
      <c r="M9" s="21"/>
      <c r="N9" s="112" t="str">
        <f t="shared" si="0"/>
        <v/>
      </c>
      <c r="O9" s="103"/>
      <c r="P9" s="78"/>
    </row>
    <row r="10" spans="2:16" ht="12" customHeight="1" x14ac:dyDescent="0.15">
      <c r="B10" s="62">
        <v>3</v>
      </c>
      <c r="C10" s="63" t="s">
        <v>78</v>
      </c>
      <c r="D10" s="31"/>
      <c r="E10" s="77">
        <v>7</v>
      </c>
      <c r="F10" s="19"/>
      <c r="G10" s="21"/>
      <c r="H10" s="23"/>
      <c r="I10" s="96"/>
      <c r="J10" s="98"/>
      <c r="K10" s="109">
        <f t="shared" si="1"/>
        <v>0</v>
      </c>
      <c r="L10" s="19"/>
      <c r="M10" s="21"/>
      <c r="N10" s="112" t="str">
        <f t="shared" si="0"/>
        <v/>
      </c>
      <c r="O10" s="103"/>
      <c r="P10" s="78"/>
    </row>
    <row r="11" spans="2:16" ht="12" customHeight="1" x14ac:dyDescent="0.15">
      <c r="B11" s="60">
        <v>4</v>
      </c>
      <c r="C11" s="61" t="s">
        <v>79</v>
      </c>
      <c r="D11" s="31"/>
      <c r="E11" s="77">
        <v>8</v>
      </c>
      <c r="F11" s="19"/>
      <c r="G11" s="21"/>
      <c r="H11" s="23"/>
      <c r="I11" s="96"/>
      <c r="J11" s="98"/>
      <c r="K11" s="109">
        <f t="shared" si="1"/>
        <v>0</v>
      </c>
      <c r="L11" s="19"/>
      <c r="M11" s="21"/>
      <c r="N11" s="112" t="str">
        <f t="shared" si="0"/>
        <v/>
      </c>
      <c r="O11" s="103"/>
      <c r="P11" s="78"/>
    </row>
    <row r="12" spans="2:16" ht="12" customHeight="1" thickBot="1" x14ac:dyDescent="0.2">
      <c r="B12" s="116">
        <v>5</v>
      </c>
      <c r="C12" s="117" t="s">
        <v>180</v>
      </c>
      <c r="D12" s="31"/>
      <c r="E12" s="77">
        <v>9</v>
      </c>
      <c r="F12" s="19"/>
      <c r="G12" s="21"/>
      <c r="H12" s="23"/>
      <c r="I12" s="96"/>
      <c r="J12" s="98"/>
      <c r="K12" s="109">
        <f t="shared" si="1"/>
        <v>0</v>
      </c>
      <c r="L12" s="19"/>
      <c r="M12" s="21"/>
      <c r="N12" s="112" t="str">
        <f t="shared" si="0"/>
        <v/>
      </c>
      <c r="O12" s="103"/>
      <c r="P12" s="78"/>
    </row>
    <row r="13" spans="2:16" ht="12" customHeight="1" thickBot="1" x14ac:dyDescent="0.2">
      <c r="D13" s="31"/>
      <c r="E13" s="77">
        <v>10</v>
      </c>
      <c r="F13" s="19"/>
      <c r="G13" s="21"/>
      <c r="H13" s="23"/>
      <c r="I13" s="96"/>
      <c r="J13" s="98"/>
      <c r="K13" s="109">
        <f t="shared" si="1"/>
        <v>0</v>
      </c>
      <c r="L13" s="19"/>
      <c r="M13" s="21"/>
      <c r="N13" s="112" t="str">
        <f t="shared" si="0"/>
        <v/>
      </c>
      <c r="O13" s="103"/>
      <c r="P13" s="78"/>
    </row>
    <row r="14" spans="2:16" ht="12" customHeight="1" thickBot="1" x14ac:dyDescent="0.2">
      <c r="B14" s="118" t="s">
        <v>3</v>
      </c>
      <c r="C14" s="64" t="s">
        <v>1</v>
      </c>
      <c r="D14" s="31"/>
      <c r="E14" s="77">
        <v>11</v>
      </c>
      <c r="F14" s="19"/>
      <c r="G14" s="21"/>
      <c r="H14" s="23"/>
      <c r="I14" s="96"/>
      <c r="J14" s="98"/>
      <c r="K14" s="109">
        <f t="shared" si="1"/>
        <v>0</v>
      </c>
      <c r="L14" s="19"/>
      <c r="M14" s="21"/>
      <c r="N14" s="112" t="str">
        <f t="shared" si="0"/>
        <v/>
      </c>
      <c r="O14" s="103"/>
      <c r="P14" s="78"/>
    </row>
    <row r="15" spans="2:16" ht="12" customHeight="1" thickTop="1" x14ac:dyDescent="0.15">
      <c r="B15" s="75">
        <v>1</v>
      </c>
      <c r="C15" s="65" t="s">
        <v>102</v>
      </c>
      <c r="D15" s="31"/>
      <c r="E15" s="77">
        <v>12</v>
      </c>
      <c r="F15" s="19"/>
      <c r="G15" s="21"/>
      <c r="H15" s="23"/>
      <c r="I15" s="96"/>
      <c r="J15" s="98"/>
      <c r="K15" s="109">
        <f t="shared" si="1"/>
        <v>0</v>
      </c>
      <c r="L15" s="19"/>
      <c r="M15" s="21"/>
      <c r="N15" s="112" t="str">
        <f t="shared" si="0"/>
        <v/>
      </c>
      <c r="O15" s="103"/>
      <c r="P15" s="78"/>
    </row>
    <row r="16" spans="2:16" ht="12" customHeight="1" x14ac:dyDescent="0.15">
      <c r="B16" s="77">
        <v>2</v>
      </c>
      <c r="C16" s="65" t="s">
        <v>103</v>
      </c>
      <c r="D16" s="31"/>
      <c r="E16" s="77">
        <v>13</v>
      </c>
      <c r="F16" s="19"/>
      <c r="G16" s="21"/>
      <c r="H16" s="23"/>
      <c r="I16" s="96"/>
      <c r="J16" s="98"/>
      <c r="K16" s="109">
        <f t="shared" si="1"/>
        <v>0</v>
      </c>
      <c r="L16" s="19"/>
      <c r="M16" s="21"/>
      <c r="N16" s="112" t="str">
        <f t="shared" si="0"/>
        <v/>
      </c>
      <c r="O16" s="103"/>
      <c r="P16" s="78"/>
    </row>
    <row r="17" spans="2:16" ht="12" customHeight="1" x14ac:dyDescent="0.15">
      <c r="B17" s="77">
        <v>3</v>
      </c>
      <c r="C17" s="65"/>
      <c r="D17" s="31"/>
      <c r="E17" s="77">
        <v>14</v>
      </c>
      <c r="F17" s="19"/>
      <c r="G17" s="21"/>
      <c r="H17" s="23"/>
      <c r="I17" s="96"/>
      <c r="J17" s="98"/>
      <c r="K17" s="109">
        <f t="shared" si="1"/>
        <v>0</v>
      </c>
      <c r="L17" s="19"/>
      <c r="M17" s="21"/>
      <c r="N17" s="112" t="str">
        <f t="shared" si="0"/>
        <v/>
      </c>
      <c r="O17" s="103"/>
      <c r="P17" s="78"/>
    </row>
    <row r="18" spans="2:16" ht="12" customHeight="1" x14ac:dyDescent="0.15">
      <c r="B18" s="77">
        <v>4</v>
      </c>
      <c r="C18" s="65" t="s">
        <v>104</v>
      </c>
      <c r="D18" s="31"/>
      <c r="E18" s="77">
        <v>15</v>
      </c>
      <c r="F18" s="19"/>
      <c r="G18" s="21"/>
      <c r="H18" s="23"/>
      <c r="I18" s="96"/>
      <c r="J18" s="98"/>
      <c r="K18" s="109">
        <f t="shared" si="1"/>
        <v>0</v>
      </c>
      <c r="L18" s="19"/>
      <c r="M18" s="21"/>
      <c r="N18" s="112" t="str">
        <f t="shared" si="0"/>
        <v/>
      </c>
      <c r="O18" s="103"/>
      <c r="P18" s="78"/>
    </row>
    <row r="19" spans="2:16" ht="12" customHeight="1" x14ac:dyDescent="0.15">
      <c r="B19" s="77">
        <v>5</v>
      </c>
      <c r="C19" s="65" t="s">
        <v>173</v>
      </c>
      <c r="D19" s="31"/>
      <c r="E19" s="77">
        <v>16</v>
      </c>
      <c r="F19" s="19"/>
      <c r="G19" s="21"/>
      <c r="H19" s="23"/>
      <c r="I19" s="96"/>
      <c r="J19" s="98"/>
      <c r="K19" s="109">
        <f t="shared" si="1"/>
        <v>0</v>
      </c>
      <c r="L19" s="19"/>
      <c r="M19" s="21"/>
      <c r="N19" s="112" t="str">
        <f t="shared" si="0"/>
        <v/>
      </c>
      <c r="O19" s="103"/>
      <c r="P19" s="78"/>
    </row>
    <row r="20" spans="2:16" ht="12" customHeight="1" x14ac:dyDescent="0.15">
      <c r="B20" s="77">
        <v>6</v>
      </c>
      <c r="C20" s="65" t="s">
        <v>174</v>
      </c>
      <c r="D20" s="31"/>
      <c r="E20" s="77">
        <v>17</v>
      </c>
      <c r="F20" s="19"/>
      <c r="G20" s="21"/>
      <c r="H20" s="23"/>
      <c r="I20" s="96"/>
      <c r="J20" s="98"/>
      <c r="K20" s="109">
        <f t="shared" si="1"/>
        <v>0</v>
      </c>
      <c r="L20" s="19"/>
      <c r="M20" s="21"/>
      <c r="N20" s="112" t="str">
        <f t="shared" si="0"/>
        <v/>
      </c>
      <c r="O20" s="103"/>
      <c r="P20" s="78"/>
    </row>
    <row r="21" spans="2:16" ht="12" customHeight="1" x14ac:dyDescent="0.15">
      <c r="B21" s="77">
        <v>7</v>
      </c>
      <c r="C21" s="65" t="s">
        <v>166</v>
      </c>
      <c r="D21" s="31"/>
      <c r="E21" s="77">
        <v>18</v>
      </c>
      <c r="F21" s="19"/>
      <c r="G21" s="21"/>
      <c r="H21" s="23"/>
      <c r="I21" s="96"/>
      <c r="J21" s="98"/>
      <c r="K21" s="109">
        <f t="shared" si="1"/>
        <v>0</v>
      </c>
      <c r="L21" s="19"/>
      <c r="M21" s="21"/>
      <c r="N21" s="112" t="str">
        <f t="shared" si="0"/>
        <v/>
      </c>
      <c r="O21" s="103"/>
      <c r="P21" s="78"/>
    </row>
    <row r="22" spans="2:16" ht="12" customHeight="1" x14ac:dyDescent="0.15">
      <c r="B22" s="77">
        <v>8</v>
      </c>
      <c r="C22" s="65" t="s">
        <v>167</v>
      </c>
      <c r="D22" s="31"/>
      <c r="E22" s="77">
        <v>19</v>
      </c>
      <c r="F22" s="19"/>
      <c r="G22" s="21"/>
      <c r="H22" s="23"/>
      <c r="I22" s="96"/>
      <c r="J22" s="98"/>
      <c r="K22" s="109">
        <f t="shared" si="1"/>
        <v>0</v>
      </c>
      <c r="L22" s="19"/>
      <c r="M22" s="21"/>
      <c r="N22" s="112" t="str">
        <f t="shared" si="0"/>
        <v/>
      </c>
      <c r="O22" s="103"/>
      <c r="P22" s="78"/>
    </row>
    <row r="23" spans="2:16" ht="12" customHeight="1" x14ac:dyDescent="0.15">
      <c r="B23" s="77">
        <v>9</v>
      </c>
      <c r="C23" s="65" t="s">
        <v>168</v>
      </c>
      <c r="D23" s="31"/>
      <c r="E23" s="77">
        <v>20</v>
      </c>
      <c r="F23" s="19"/>
      <c r="G23" s="21"/>
      <c r="H23" s="23"/>
      <c r="I23" s="96"/>
      <c r="J23" s="98"/>
      <c r="K23" s="109">
        <f t="shared" si="1"/>
        <v>0</v>
      </c>
      <c r="L23" s="19"/>
      <c r="M23" s="21"/>
      <c r="N23" s="112" t="str">
        <f t="shared" si="0"/>
        <v/>
      </c>
      <c r="O23" s="103"/>
      <c r="P23" s="78"/>
    </row>
    <row r="24" spans="2:16" ht="12" customHeight="1" x14ac:dyDescent="0.15">
      <c r="B24" s="77">
        <v>10</v>
      </c>
      <c r="C24" s="65" t="s">
        <v>105</v>
      </c>
      <c r="D24" s="31"/>
      <c r="E24" s="77">
        <v>21</v>
      </c>
      <c r="F24" s="19"/>
      <c r="G24" s="21"/>
      <c r="H24" s="23"/>
      <c r="I24" s="96"/>
      <c r="J24" s="98"/>
      <c r="K24" s="109">
        <f t="shared" si="1"/>
        <v>0</v>
      </c>
      <c r="L24" s="19"/>
      <c r="M24" s="21"/>
      <c r="N24" s="112" t="str">
        <f t="shared" si="0"/>
        <v/>
      </c>
      <c r="O24" s="103"/>
      <c r="P24" s="78"/>
    </row>
    <row r="25" spans="2:16" ht="12" customHeight="1" x14ac:dyDescent="0.15">
      <c r="B25" s="77">
        <v>11</v>
      </c>
      <c r="C25" s="65"/>
      <c r="D25" s="31"/>
      <c r="E25" s="77">
        <v>22</v>
      </c>
      <c r="F25" s="19"/>
      <c r="G25" s="21"/>
      <c r="H25" s="23"/>
      <c r="I25" s="96"/>
      <c r="J25" s="98"/>
      <c r="K25" s="109">
        <f t="shared" si="1"/>
        <v>0</v>
      </c>
      <c r="L25" s="19"/>
      <c r="M25" s="21"/>
      <c r="N25" s="112" t="str">
        <f t="shared" si="0"/>
        <v/>
      </c>
      <c r="O25" s="103"/>
      <c r="P25" s="78"/>
    </row>
    <row r="26" spans="2:16" ht="12" customHeight="1" x14ac:dyDescent="0.15">
      <c r="B26" s="77">
        <v>12</v>
      </c>
      <c r="C26" s="115" t="s">
        <v>175</v>
      </c>
      <c r="D26" s="31"/>
      <c r="E26" s="77">
        <v>23</v>
      </c>
      <c r="F26" s="19"/>
      <c r="G26" s="21"/>
      <c r="H26" s="23"/>
      <c r="I26" s="96"/>
      <c r="J26" s="98"/>
      <c r="K26" s="109">
        <f t="shared" si="1"/>
        <v>0</v>
      </c>
      <c r="L26" s="19"/>
      <c r="M26" s="21"/>
      <c r="N26" s="112" t="str">
        <f t="shared" si="0"/>
        <v/>
      </c>
      <c r="O26" s="103"/>
      <c r="P26" s="78"/>
    </row>
    <row r="27" spans="2:16" ht="12" customHeight="1" x14ac:dyDescent="0.15">
      <c r="B27" s="77">
        <v>13</v>
      </c>
      <c r="C27" s="65" t="s">
        <v>106</v>
      </c>
      <c r="D27" s="31"/>
      <c r="E27" s="77">
        <v>24</v>
      </c>
      <c r="F27" s="19"/>
      <c r="G27" s="21"/>
      <c r="H27" s="23"/>
      <c r="I27" s="96"/>
      <c r="J27" s="98"/>
      <c r="K27" s="109">
        <f t="shared" si="1"/>
        <v>0</v>
      </c>
      <c r="L27" s="19"/>
      <c r="M27" s="21"/>
      <c r="N27" s="112" t="str">
        <f t="shared" si="0"/>
        <v/>
      </c>
      <c r="O27" s="103"/>
      <c r="P27" s="78"/>
    </row>
    <row r="28" spans="2:16" ht="12" customHeight="1" x14ac:dyDescent="0.15">
      <c r="B28" s="77">
        <v>14</v>
      </c>
      <c r="C28" s="65" t="s">
        <v>107</v>
      </c>
      <c r="D28" s="31"/>
      <c r="E28" s="77">
        <v>25</v>
      </c>
      <c r="F28" s="19"/>
      <c r="G28" s="21"/>
      <c r="H28" s="23"/>
      <c r="I28" s="96"/>
      <c r="J28" s="98"/>
      <c r="K28" s="109">
        <f t="shared" si="1"/>
        <v>0</v>
      </c>
      <c r="L28" s="19"/>
      <c r="M28" s="21"/>
      <c r="N28" s="112" t="str">
        <f t="shared" si="0"/>
        <v/>
      </c>
      <c r="O28" s="103"/>
      <c r="P28" s="78"/>
    </row>
    <row r="29" spans="2:16" ht="12" customHeight="1" x14ac:dyDescent="0.15">
      <c r="B29" s="77">
        <v>15</v>
      </c>
      <c r="C29" s="65"/>
      <c r="D29" s="31"/>
      <c r="E29" s="77">
        <v>26</v>
      </c>
      <c r="F29" s="19"/>
      <c r="G29" s="21"/>
      <c r="H29" s="23"/>
      <c r="I29" s="96"/>
      <c r="J29" s="98"/>
      <c r="K29" s="109">
        <f t="shared" si="1"/>
        <v>0</v>
      </c>
      <c r="L29" s="19"/>
      <c r="M29" s="21"/>
      <c r="N29" s="112" t="str">
        <f t="shared" si="0"/>
        <v/>
      </c>
      <c r="O29" s="103"/>
      <c r="P29" s="78"/>
    </row>
    <row r="30" spans="2:16" ht="12" customHeight="1" x14ac:dyDescent="0.15">
      <c r="B30" s="77">
        <v>16</v>
      </c>
      <c r="C30" s="65" t="s">
        <v>121</v>
      </c>
      <c r="D30" s="31"/>
      <c r="E30" s="77">
        <v>27</v>
      </c>
      <c r="F30" s="19"/>
      <c r="G30" s="21"/>
      <c r="H30" s="23"/>
      <c r="I30" s="96"/>
      <c r="J30" s="98"/>
      <c r="K30" s="109">
        <f t="shared" si="1"/>
        <v>0</v>
      </c>
      <c r="L30" s="19"/>
      <c r="M30" s="21"/>
      <c r="N30" s="112" t="str">
        <f t="shared" si="0"/>
        <v/>
      </c>
      <c r="O30" s="103"/>
      <c r="P30" s="78"/>
    </row>
    <row r="31" spans="2:16" ht="12" customHeight="1" x14ac:dyDescent="0.15">
      <c r="B31" s="77">
        <v>17</v>
      </c>
      <c r="C31" s="65" t="s">
        <v>122</v>
      </c>
      <c r="D31" s="31"/>
      <c r="E31" s="77">
        <v>28</v>
      </c>
      <c r="F31" s="19"/>
      <c r="G31" s="21"/>
      <c r="H31" s="23"/>
      <c r="I31" s="96"/>
      <c r="J31" s="98"/>
      <c r="K31" s="109">
        <f t="shared" si="1"/>
        <v>0</v>
      </c>
      <c r="L31" s="19"/>
      <c r="M31" s="21"/>
      <c r="N31" s="112" t="str">
        <f t="shared" si="0"/>
        <v/>
      </c>
      <c r="O31" s="103"/>
      <c r="P31" s="78"/>
    </row>
    <row r="32" spans="2:16" ht="12" customHeight="1" x14ac:dyDescent="0.15">
      <c r="B32" s="77">
        <v>18</v>
      </c>
      <c r="C32" s="65" t="s">
        <v>123</v>
      </c>
      <c r="D32" s="31"/>
      <c r="E32" s="77">
        <v>29</v>
      </c>
      <c r="F32" s="19"/>
      <c r="G32" s="21"/>
      <c r="H32" s="23"/>
      <c r="I32" s="96"/>
      <c r="J32" s="98"/>
      <c r="K32" s="109">
        <f t="shared" si="1"/>
        <v>0</v>
      </c>
      <c r="L32" s="19"/>
      <c r="M32" s="21"/>
      <c r="N32" s="112" t="str">
        <f t="shared" si="0"/>
        <v/>
      </c>
      <c r="O32" s="103"/>
      <c r="P32" s="78"/>
    </row>
    <row r="33" spans="2:16" ht="12" customHeight="1" x14ac:dyDescent="0.15">
      <c r="B33" s="77">
        <v>19</v>
      </c>
      <c r="C33" s="65"/>
      <c r="D33" s="31"/>
      <c r="E33" s="77">
        <v>30</v>
      </c>
      <c r="F33" s="19"/>
      <c r="G33" s="21"/>
      <c r="H33" s="23"/>
      <c r="I33" s="96"/>
      <c r="J33" s="98"/>
      <c r="K33" s="109">
        <f t="shared" si="1"/>
        <v>0</v>
      </c>
      <c r="L33" s="19"/>
      <c r="M33" s="21"/>
      <c r="N33" s="112" t="str">
        <f t="shared" si="0"/>
        <v/>
      </c>
      <c r="O33" s="103"/>
      <c r="P33" s="78"/>
    </row>
    <row r="34" spans="2:16" ht="12" customHeight="1" x14ac:dyDescent="0.15">
      <c r="B34" s="77">
        <v>20</v>
      </c>
      <c r="C34" s="65"/>
      <c r="D34" s="31"/>
      <c r="E34" s="77">
        <v>31</v>
      </c>
      <c r="F34" s="19"/>
      <c r="G34" s="21"/>
      <c r="H34" s="23"/>
      <c r="I34" s="96"/>
      <c r="J34" s="98"/>
      <c r="K34" s="109">
        <f t="shared" si="1"/>
        <v>0</v>
      </c>
      <c r="L34" s="19"/>
      <c r="M34" s="21"/>
      <c r="N34" s="112" t="str">
        <f t="shared" si="0"/>
        <v/>
      </c>
      <c r="O34" s="103"/>
      <c r="P34" s="78"/>
    </row>
    <row r="35" spans="2:16" ht="12" customHeight="1" x14ac:dyDescent="0.15">
      <c r="B35" s="77">
        <v>21</v>
      </c>
      <c r="C35" s="65"/>
      <c r="D35" s="31"/>
      <c r="E35" s="77">
        <v>32</v>
      </c>
      <c r="F35" s="19"/>
      <c r="G35" s="21"/>
      <c r="H35" s="23"/>
      <c r="I35" s="96"/>
      <c r="J35" s="98"/>
      <c r="K35" s="109">
        <f t="shared" si="1"/>
        <v>0</v>
      </c>
      <c r="L35" s="19"/>
      <c r="M35" s="21"/>
      <c r="N35" s="112" t="str">
        <f t="shared" si="0"/>
        <v/>
      </c>
      <c r="O35" s="103"/>
      <c r="P35" s="78"/>
    </row>
    <row r="36" spans="2:16" ht="12" customHeight="1" x14ac:dyDescent="0.15">
      <c r="B36" s="77">
        <v>22</v>
      </c>
      <c r="C36" s="65" t="s">
        <v>124</v>
      </c>
      <c r="D36" s="31"/>
      <c r="E36" s="77">
        <v>33</v>
      </c>
      <c r="F36" s="19"/>
      <c r="G36" s="21"/>
      <c r="H36" s="23"/>
      <c r="I36" s="96"/>
      <c r="J36" s="98"/>
      <c r="K36" s="109">
        <f t="shared" si="1"/>
        <v>0</v>
      </c>
      <c r="L36" s="19"/>
      <c r="M36" s="21"/>
      <c r="N36" s="112" t="str">
        <f t="shared" ref="N36:N67" si="2">IF(M36="","",VLOOKUP(M36,$B$15:$P$54,2))</f>
        <v/>
      </c>
      <c r="O36" s="103"/>
      <c r="P36" s="78"/>
    </row>
    <row r="37" spans="2:16" ht="12" customHeight="1" x14ac:dyDescent="0.15">
      <c r="B37" s="77">
        <v>23</v>
      </c>
      <c r="C37" s="66" t="s">
        <v>108</v>
      </c>
      <c r="D37" s="31"/>
      <c r="E37" s="77">
        <v>34</v>
      </c>
      <c r="F37" s="19"/>
      <c r="G37" s="21"/>
      <c r="H37" s="23"/>
      <c r="I37" s="96"/>
      <c r="J37" s="98"/>
      <c r="K37" s="109">
        <f t="shared" si="1"/>
        <v>0</v>
      </c>
      <c r="L37" s="19"/>
      <c r="M37" s="21"/>
      <c r="N37" s="112" t="str">
        <f t="shared" si="2"/>
        <v/>
      </c>
      <c r="O37" s="103"/>
      <c r="P37" s="78"/>
    </row>
    <row r="38" spans="2:16" ht="12" customHeight="1" x14ac:dyDescent="0.15">
      <c r="B38" s="77">
        <v>24</v>
      </c>
      <c r="C38" s="66" t="s">
        <v>109</v>
      </c>
      <c r="D38" s="31"/>
      <c r="E38" s="77">
        <v>35</v>
      </c>
      <c r="F38" s="19"/>
      <c r="G38" s="21"/>
      <c r="H38" s="23"/>
      <c r="I38" s="96"/>
      <c r="J38" s="98"/>
      <c r="K38" s="109">
        <f t="shared" si="1"/>
        <v>0</v>
      </c>
      <c r="L38" s="19"/>
      <c r="M38" s="21"/>
      <c r="N38" s="112" t="str">
        <f t="shared" si="2"/>
        <v/>
      </c>
      <c r="O38" s="103"/>
      <c r="P38" s="78"/>
    </row>
    <row r="39" spans="2:16" ht="12" customHeight="1" x14ac:dyDescent="0.15">
      <c r="B39" s="77">
        <v>25</v>
      </c>
      <c r="C39" s="66"/>
      <c r="D39" s="31"/>
      <c r="E39" s="77">
        <v>36</v>
      </c>
      <c r="F39" s="19"/>
      <c r="G39" s="21"/>
      <c r="H39" s="23"/>
      <c r="I39" s="96"/>
      <c r="J39" s="98"/>
      <c r="K39" s="109">
        <f t="shared" si="1"/>
        <v>0</v>
      </c>
      <c r="L39" s="19"/>
      <c r="M39" s="21"/>
      <c r="N39" s="112" t="str">
        <f t="shared" si="2"/>
        <v/>
      </c>
      <c r="O39" s="103"/>
      <c r="P39" s="78"/>
    </row>
    <row r="40" spans="2:16" ht="12" customHeight="1" x14ac:dyDescent="0.15">
      <c r="B40" s="77">
        <v>26</v>
      </c>
      <c r="C40" s="66"/>
      <c r="D40" s="31"/>
      <c r="E40" s="77">
        <v>37</v>
      </c>
      <c r="F40" s="19"/>
      <c r="G40" s="21"/>
      <c r="H40" s="23"/>
      <c r="I40" s="96"/>
      <c r="J40" s="98"/>
      <c r="K40" s="109">
        <f t="shared" si="1"/>
        <v>0</v>
      </c>
      <c r="L40" s="19"/>
      <c r="M40" s="21"/>
      <c r="N40" s="112" t="str">
        <f t="shared" si="2"/>
        <v/>
      </c>
      <c r="O40" s="103"/>
      <c r="P40" s="78"/>
    </row>
    <row r="41" spans="2:16" ht="12" customHeight="1" x14ac:dyDescent="0.15">
      <c r="B41" s="77">
        <v>27</v>
      </c>
      <c r="C41" s="66" t="s">
        <v>110</v>
      </c>
      <c r="D41" s="31"/>
      <c r="E41" s="77">
        <v>38</v>
      </c>
      <c r="F41" s="19"/>
      <c r="G41" s="21"/>
      <c r="H41" s="23"/>
      <c r="I41" s="96"/>
      <c r="J41" s="98"/>
      <c r="K41" s="109">
        <f t="shared" si="1"/>
        <v>0</v>
      </c>
      <c r="L41" s="19"/>
      <c r="M41" s="21"/>
      <c r="N41" s="112" t="str">
        <f t="shared" si="2"/>
        <v/>
      </c>
      <c r="O41" s="103"/>
      <c r="P41" s="78"/>
    </row>
    <row r="42" spans="2:16" ht="12" customHeight="1" x14ac:dyDescent="0.15">
      <c r="B42" s="77">
        <v>28</v>
      </c>
      <c r="C42" s="66" t="s">
        <v>111</v>
      </c>
      <c r="D42" s="31"/>
      <c r="E42" s="77">
        <v>39</v>
      </c>
      <c r="F42" s="19"/>
      <c r="G42" s="21"/>
      <c r="H42" s="23"/>
      <c r="I42" s="96"/>
      <c r="J42" s="98"/>
      <c r="K42" s="109">
        <f t="shared" si="1"/>
        <v>0</v>
      </c>
      <c r="L42" s="19"/>
      <c r="M42" s="21"/>
      <c r="N42" s="112" t="str">
        <f t="shared" si="2"/>
        <v/>
      </c>
      <c r="O42" s="103"/>
      <c r="P42" s="78"/>
    </row>
    <row r="43" spans="2:16" ht="12" customHeight="1" x14ac:dyDescent="0.15">
      <c r="B43" s="77">
        <v>29</v>
      </c>
      <c r="C43" s="66" t="s">
        <v>169</v>
      </c>
      <c r="D43" s="31"/>
      <c r="E43" s="77">
        <v>40</v>
      </c>
      <c r="F43" s="19"/>
      <c r="G43" s="21"/>
      <c r="H43" s="23"/>
      <c r="I43" s="96"/>
      <c r="J43" s="98"/>
      <c r="K43" s="109">
        <f t="shared" si="1"/>
        <v>0</v>
      </c>
      <c r="L43" s="19"/>
      <c r="M43" s="21"/>
      <c r="N43" s="112" t="str">
        <f t="shared" si="2"/>
        <v/>
      </c>
      <c r="O43" s="103"/>
      <c r="P43" s="78"/>
    </row>
    <row r="44" spans="2:16" ht="12" customHeight="1" x14ac:dyDescent="0.15">
      <c r="B44" s="77">
        <v>30</v>
      </c>
      <c r="C44" s="66" t="s">
        <v>170</v>
      </c>
      <c r="D44" s="31"/>
      <c r="E44" s="77">
        <v>41</v>
      </c>
      <c r="F44" s="19"/>
      <c r="G44" s="21"/>
      <c r="H44" s="23"/>
      <c r="I44" s="96"/>
      <c r="J44" s="98"/>
      <c r="K44" s="109">
        <f t="shared" si="1"/>
        <v>0</v>
      </c>
      <c r="L44" s="19"/>
      <c r="M44" s="21"/>
      <c r="N44" s="112" t="str">
        <f t="shared" si="2"/>
        <v/>
      </c>
      <c r="O44" s="103"/>
      <c r="P44" s="78"/>
    </row>
    <row r="45" spans="2:16" ht="12" customHeight="1" x14ac:dyDescent="0.15">
      <c r="B45" s="77">
        <v>31</v>
      </c>
      <c r="C45" s="66" t="s">
        <v>171</v>
      </c>
      <c r="D45" s="31"/>
      <c r="E45" s="77">
        <v>42</v>
      </c>
      <c r="F45" s="19"/>
      <c r="G45" s="21"/>
      <c r="H45" s="23"/>
      <c r="I45" s="96"/>
      <c r="J45" s="98"/>
      <c r="K45" s="109">
        <f t="shared" si="1"/>
        <v>0</v>
      </c>
      <c r="L45" s="19"/>
      <c r="M45" s="21"/>
      <c r="N45" s="112" t="str">
        <f t="shared" si="2"/>
        <v/>
      </c>
      <c r="O45" s="103"/>
      <c r="P45" s="78"/>
    </row>
    <row r="46" spans="2:16" ht="12" customHeight="1" x14ac:dyDescent="0.15">
      <c r="B46" s="77">
        <v>32</v>
      </c>
      <c r="C46" s="66" t="s">
        <v>112</v>
      </c>
      <c r="D46" s="31"/>
      <c r="E46" s="77">
        <v>43</v>
      </c>
      <c r="F46" s="19"/>
      <c r="G46" s="21"/>
      <c r="H46" s="23"/>
      <c r="I46" s="96"/>
      <c r="J46" s="98"/>
      <c r="K46" s="109">
        <f t="shared" si="1"/>
        <v>0</v>
      </c>
      <c r="L46" s="19"/>
      <c r="M46" s="21"/>
      <c r="N46" s="112" t="str">
        <f t="shared" si="2"/>
        <v/>
      </c>
      <c r="O46" s="103"/>
      <c r="P46" s="78"/>
    </row>
    <row r="47" spans="2:16" ht="12" customHeight="1" x14ac:dyDescent="0.15">
      <c r="B47" s="77">
        <v>33</v>
      </c>
      <c r="C47" s="66"/>
      <c r="D47" s="31"/>
      <c r="E47" s="77">
        <v>44</v>
      </c>
      <c r="F47" s="19"/>
      <c r="G47" s="21"/>
      <c r="H47" s="23"/>
      <c r="I47" s="96"/>
      <c r="J47" s="98"/>
      <c r="K47" s="109">
        <f t="shared" si="1"/>
        <v>0</v>
      </c>
      <c r="L47" s="19"/>
      <c r="M47" s="21"/>
      <c r="N47" s="112" t="str">
        <f t="shared" si="2"/>
        <v/>
      </c>
      <c r="O47" s="103"/>
      <c r="P47" s="78"/>
    </row>
    <row r="48" spans="2:16" ht="12" customHeight="1" x14ac:dyDescent="0.15">
      <c r="B48" s="77">
        <v>34</v>
      </c>
      <c r="C48" s="66" t="s">
        <v>113</v>
      </c>
      <c r="D48" s="31"/>
      <c r="E48" s="77">
        <v>45</v>
      </c>
      <c r="F48" s="19"/>
      <c r="G48" s="21"/>
      <c r="H48" s="23"/>
      <c r="I48" s="96"/>
      <c r="J48" s="98"/>
      <c r="K48" s="109">
        <f t="shared" si="1"/>
        <v>0</v>
      </c>
      <c r="L48" s="19"/>
      <c r="M48" s="21"/>
      <c r="N48" s="112" t="str">
        <f t="shared" si="2"/>
        <v/>
      </c>
      <c r="O48" s="103"/>
      <c r="P48" s="78"/>
    </row>
    <row r="49" spans="2:16" ht="12" customHeight="1" x14ac:dyDescent="0.15">
      <c r="B49" s="77">
        <v>35</v>
      </c>
      <c r="C49" s="67" t="s">
        <v>114</v>
      </c>
      <c r="D49" s="31"/>
      <c r="E49" s="77">
        <v>46</v>
      </c>
      <c r="F49" s="19"/>
      <c r="G49" s="21"/>
      <c r="H49" s="23"/>
      <c r="I49" s="96"/>
      <c r="J49" s="98"/>
      <c r="K49" s="109">
        <f t="shared" si="1"/>
        <v>0</v>
      </c>
      <c r="L49" s="19"/>
      <c r="M49" s="21"/>
      <c r="N49" s="112" t="str">
        <f t="shared" si="2"/>
        <v/>
      </c>
      <c r="O49" s="103"/>
      <c r="P49" s="78"/>
    </row>
    <row r="50" spans="2:16" ht="12" customHeight="1" x14ac:dyDescent="0.15">
      <c r="B50" s="77">
        <v>36</v>
      </c>
      <c r="C50" s="66"/>
      <c r="D50" s="31"/>
      <c r="E50" s="77">
        <v>47</v>
      </c>
      <c r="F50" s="19"/>
      <c r="G50" s="21"/>
      <c r="H50" s="23"/>
      <c r="I50" s="96"/>
      <c r="J50" s="98"/>
      <c r="K50" s="109">
        <f t="shared" si="1"/>
        <v>0</v>
      </c>
      <c r="L50" s="19"/>
      <c r="M50" s="21"/>
      <c r="N50" s="112" t="str">
        <f t="shared" si="2"/>
        <v/>
      </c>
      <c r="O50" s="103"/>
      <c r="P50" s="78"/>
    </row>
    <row r="51" spans="2:16" ht="12" customHeight="1" x14ac:dyDescent="0.15">
      <c r="B51" s="77">
        <v>37</v>
      </c>
      <c r="C51" s="66" t="s">
        <v>125</v>
      </c>
      <c r="D51" s="31"/>
      <c r="E51" s="77">
        <v>48</v>
      </c>
      <c r="F51" s="19"/>
      <c r="G51" s="21"/>
      <c r="H51" s="23"/>
      <c r="I51" s="96"/>
      <c r="J51" s="98"/>
      <c r="K51" s="109">
        <f t="shared" si="1"/>
        <v>0</v>
      </c>
      <c r="L51" s="19"/>
      <c r="M51" s="21"/>
      <c r="N51" s="112" t="str">
        <f t="shared" si="2"/>
        <v/>
      </c>
      <c r="O51" s="103"/>
      <c r="P51" s="78"/>
    </row>
    <row r="52" spans="2:16" ht="12" customHeight="1" x14ac:dyDescent="0.15">
      <c r="B52" s="77">
        <v>38</v>
      </c>
      <c r="C52" s="68" t="s">
        <v>126</v>
      </c>
      <c r="D52" s="31"/>
      <c r="E52" s="77">
        <v>49</v>
      </c>
      <c r="F52" s="19"/>
      <c r="G52" s="21"/>
      <c r="H52" s="23"/>
      <c r="I52" s="96"/>
      <c r="J52" s="98"/>
      <c r="K52" s="109">
        <f t="shared" si="1"/>
        <v>0</v>
      </c>
      <c r="L52" s="19"/>
      <c r="M52" s="21"/>
      <c r="N52" s="112" t="str">
        <f t="shared" si="2"/>
        <v/>
      </c>
      <c r="O52" s="103"/>
      <c r="P52" s="78"/>
    </row>
    <row r="53" spans="2:16" ht="12" customHeight="1" x14ac:dyDescent="0.15">
      <c r="B53" s="77">
        <v>39</v>
      </c>
      <c r="C53" s="66"/>
      <c r="D53" s="31"/>
      <c r="E53" s="77">
        <v>50</v>
      </c>
      <c r="F53" s="19"/>
      <c r="G53" s="21"/>
      <c r="H53" s="23"/>
      <c r="I53" s="96"/>
      <c r="J53" s="98"/>
      <c r="K53" s="109">
        <f t="shared" si="1"/>
        <v>0</v>
      </c>
      <c r="L53" s="19"/>
      <c r="M53" s="21"/>
      <c r="N53" s="112" t="str">
        <f t="shared" si="2"/>
        <v/>
      </c>
      <c r="O53" s="103"/>
      <c r="P53" s="78"/>
    </row>
    <row r="54" spans="2:16" ht="12" customHeight="1" thickBot="1" x14ac:dyDescent="0.2">
      <c r="B54" s="79">
        <v>40</v>
      </c>
      <c r="C54" s="85" t="s">
        <v>127</v>
      </c>
      <c r="D54" s="31"/>
      <c r="E54" s="77">
        <v>51</v>
      </c>
      <c r="F54" s="19"/>
      <c r="G54" s="21"/>
      <c r="H54" s="23"/>
      <c r="I54" s="96"/>
      <c r="J54" s="98"/>
      <c r="K54" s="109">
        <f t="shared" si="1"/>
        <v>0</v>
      </c>
      <c r="L54" s="19"/>
      <c r="M54" s="21"/>
      <c r="N54" s="112" t="str">
        <f t="shared" si="2"/>
        <v/>
      </c>
      <c r="O54" s="103"/>
      <c r="P54" s="78"/>
    </row>
    <row r="55" spans="2:16" ht="12" customHeight="1" x14ac:dyDescent="0.15">
      <c r="B55" s="32"/>
      <c r="C55" s="84"/>
      <c r="D55" s="31"/>
      <c r="E55" s="77">
        <v>52</v>
      </c>
      <c r="F55" s="19"/>
      <c r="G55" s="21"/>
      <c r="H55" s="23"/>
      <c r="I55" s="96"/>
      <c r="J55" s="98"/>
      <c r="K55" s="109">
        <f t="shared" si="1"/>
        <v>0</v>
      </c>
      <c r="L55" s="19"/>
      <c r="M55" s="21"/>
      <c r="N55" s="112" t="str">
        <f t="shared" si="2"/>
        <v/>
      </c>
      <c r="O55" s="103"/>
      <c r="P55" s="78"/>
    </row>
    <row r="56" spans="2:16" ht="12" customHeight="1" x14ac:dyDescent="0.15">
      <c r="B56" s="32"/>
      <c r="C56" s="84"/>
      <c r="D56" s="31"/>
      <c r="E56" s="77">
        <v>53</v>
      </c>
      <c r="F56" s="19"/>
      <c r="G56" s="21"/>
      <c r="H56" s="23"/>
      <c r="I56" s="96"/>
      <c r="J56" s="98"/>
      <c r="K56" s="109">
        <f t="shared" si="1"/>
        <v>0</v>
      </c>
      <c r="L56" s="19"/>
      <c r="M56" s="21"/>
      <c r="N56" s="112" t="str">
        <f t="shared" si="2"/>
        <v/>
      </c>
      <c r="O56" s="103"/>
      <c r="P56" s="78"/>
    </row>
    <row r="57" spans="2:16" ht="12" customHeight="1" x14ac:dyDescent="0.15">
      <c r="B57" s="32"/>
      <c r="C57" s="84"/>
      <c r="D57" s="31"/>
      <c r="E57" s="77">
        <v>54</v>
      </c>
      <c r="F57" s="19"/>
      <c r="G57" s="21"/>
      <c r="H57" s="23"/>
      <c r="I57" s="96"/>
      <c r="J57" s="98"/>
      <c r="K57" s="109">
        <f t="shared" si="1"/>
        <v>0</v>
      </c>
      <c r="L57" s="19"/>
      <c r="M57" s="21"/>
      <c r="N57" s="112" t="str">
        <f t="shared" si="2"/>
        <v/>
      </c>
      <c r="O57" s="103"/>
      <c r="P57" s="78"/>
    </row>
    <row r="58" spans="2:16" ht="12" customHeight="1" x14ac:dyDescent="0.15">
      <c r="B58" s="32"/>
      <c r="C58" s="84"/>
      <c r="D58" s="31"/>
      <c r="E58" s="77">
        <v>55</v>
      </c>
      <c r="F58" s="19"/>
      <c r="G58" s="21"/>
      <c r="H58" s="23"/>
      <c r="I58" s="96"/>
      <c r="J58" s="98"/>
      <c r="K58" s="109">
        <f t="shared" si="1"/>
        <v>0</v>
      </c>
      <c r="L58" s="19"/>
      <c r="M58" s="21"/>
      <c r="N58" s="112" t="str">
        <f t="shared" si="2"/>
        <v/>
      </c>
      <c r="O58" s="103"/>
      <c r="P58" s="78"/>
    </row>
    <row r="59" spans="2:16" ht="12" customHeight="1" x14ac:dyDescent="0.15">
      <c r="B59" s="32"/>
      <c r="C59" s="84"/>
      <c r="D59" s="31"/>
      <c r="E59" s="77">
        <v>56</v>
      </c>
      <c r="F59" s="19"/>
      <c r="G59" s="21"/>
      <c r="H59" s="23"/>
      <c r="I59" s="96"/>
      <c r="J59" s="98"/>
      <c r="K59" s="109">
        <f t="shared" si="1"/>
        <v>0</v>
      </c>
      <c r="L59" s="19"/>
      <c r="M59" s="21"/>
      <c r="N59" s="112" t="str">
        <f t="shared" si="2"/>
        <v/>
      </c>
      <c r="O59" s="103"/>
      <c r="P59" s="78"/>
    </row>
    <row r="60" spans="2:16" ht="12" customHeight="1" x14ac:dyDescent="0.15">
      <c r="B60" s="32"/>
      <c r="C60" s="84"/>
      <c r="D60" s="31"/>
      <c r="E60" s="77">
        <v>57</v>
      </c>
      <c r="F60" s="19"/>
      <c r="G60" s="21"/>
      <c r="H60" s="23"/>
      <c r="I60" s="96"/>
      <c r="J60" s="98"/>
      <c r="K60" s="109">
        <f t="shared" si="1"/>
        <v>0</v>
      </c>
      <c r="L60" s="19"/>
      <c r="M60" s="21"/>
      <c r="N60" s="112" t="str">
        <f t="shared" si="2"/>
        <v/>
      </c>
      <c r="O60" s="103"/>
      <c r="P60" s="78"/>
    </row>
    <row r="61" spans="2:16" ht="12" customHeight="1" x14ac:dyDescent="0.15">
      <c r="B61" s="32"/>
      <c r="C61" s="84"/>
      <c r="D61" s="31"/>
      <c r="E61" s="77">
        <v>58</v>
      </c>
      <c r="F61" s="19"/>
      <c r="G61" s="21"/>
      <c r="H61" s="23"/>
      <c r="I61" s="96"/>
      <c r="J61" s="98"/>
      <c r="K61" s="109">
        <f t="shared" si="1"/>
        <v>0</v>
      </c>
      <c r="L61" s="19"/>
      <c r="M61" s="21"/>
      <c r="N61" s="112" t="str">
        <f t="shared" si="2"/>
        <v/>
      </c>
      <c r="O61" s="103"/>
      <c r="P61" s="78"/>
    </row>
    <row r="62" spans="2:16" ht="12" customHeight="1" x14ac:dyDescent="0.15">
      <c r="B62" s="32"/>
      <c r="C62" s="84"/>
      <c r="D62" s="31"/>
      <c r="E62" s="77">
        <v>59</v>
      </c>
      <c r="F62" s="19"/>
      <c r="G62" s="21"/>
      <c r="H62" s="23"/>
      <c r="I62" s="96"/>
      <c r="J62" s="98"/>
      <c r="K62" s="109">
        <f t="shared" si="1"/>
        <v>0</v>
      </c>
      <c r="L62" s="19"/>
      <c r="M62" s="21"/>
      <c r="N62" s="112" t="str">
        <f t="shared" si="2"/>
        <v/>
      </c>
      <c r="O62" s="103"/>
      <c r="P62" s="78"/>
    </row>
    <row r="63" spans="2:16" ht="12" customHeight="1" x14ac:dyDescent="0.15">
      <c r="B63" s="32"/>
      <c r="C63" s="84"/>
      <c r="D63" s="31"/>
      <c r="E63" s="77">
        <v>60</v>
      </c>
      <c r="F63" s="19"/>
      <c r="G63" s="21"/>
      <c r="H63" s="23"/>
      <c r="I63" s="96"/>
      <c r="J63" s="98"/>
      <c r="K63" s="109">
        <f t="shared" si="1"/>
        <v>0</v>
      </c>
      <c r="L63" s="19"/>
      <c r="M63" s="21"/>
      <c r="N63" s="112" t="str">
        <f t="shared" si="2"/>
        <v/>
      </c>
      <c r="O63" s="103"/>
      <c r="P63" s="78"/>
    </row>
    <row r="64" spans="2:16" ht="12" customHeight="1" x14ac:dyDescent="0.15">
      <c r="B64" s="32"/>
      <c r="C64" s="84"/>
      <c r="D64" s="31"/>
      <c r="E64" s="77">
        <v>61</v>
      </c>
      <c r="F64" s="19"/>
      <c r="G64" s="21"/>
      <c r="H64" s="23"/>
      <c r="I64" s="96"/>
      <c r="J64" s="98"/>
      <c r="K64" s="109">
        <f t="shared" si="1"/>
        <v>0</v>
      </c>
      <c r="L64" s="19"/>
      <c r="M64" s="21"/>
      <c r="N64" s="112" t="str">
        <f t="shared" si="2"/>
        <v/>
      </c>
      <c r="O64" s="103"/>
      <c r="P64" s="78"/>
    </row>
    <row r="65" spans="2:16" ht="12" customHeight="1" x14ac:dyDescent="0.15">
      <c r="B65" s="32"/>
      <c r="C65" s="84"/>
      <c r="D65" s="31"/>
      <c r="E65" s="77">
        <v>62</v>
      </c>
      <c r="F65" s="19"/>
      <c r="G65" s="21"/>
      <c r="H65" s="23"/>
      <c r="I65" s="96"/>
      <c r="J65" s="98"/>
      <c r="K65" s="109">
        <f t="shared" si="1"/>
        <v>0</v>
      </c>
      <c r="L65" s="19"/>
      <c r="M65" s="21"/>
      <c r="N65" s="112" t="str">
        <f t="shared" si="2"/>
        <v/>
      </c>
      <c r="O65" s="103"/>
      <c r="P65" s="78"/>
    </row>
    <row r="66" spans="2:16" ht="12" customHeight="1" x14ac:dyDescent="0.15">
      <c r="B66" s="32"/>
      <c r="C66" s="84"/>
      <c r="D66" s="31"/>
      <c r="E66" s="77">
        <v>63</v>
      </c>
      <c r="F66" s="19"/>
      <c r="G66" s="21"/>
      <c r="H66" s="23"/>
      <c r="I66" s="96"/>
      <c r="J66" s="98"/>
      <c r="K66" s="109">
        <f t="shared" si="1"/>
        <v>0</v>
      </c>
      <c r="L66" s="19"/>
      <c r="M66" s="21"/>
      <c r="N66" s="112" t="str">
        <f t="shared" si="2"/>
        <v/>
      </c>
      <c r="O66" s="103"/>
      <c r="P66" s="78"/>
    </row>
    <row r="67" spans="2:16" ht="12" customHeight="1" x14ac:dyDescent="0.15">
      <c r="B67" s="32"/>
      <c r="C67" s="84"/>
      <c r="D67" s="31"/>
      <c r="E67" s="77">
        <v>64</v>
      </c>
      <c r="F67" s="19"/>
      <c r="G67" s="21"/>
      <c r="H67" s="23"/>
      <c r="I67" s="96"/>
      <c r="J67" s="98"/>
      <c r="K67" s="109">
        <f t="shared" si="1"/>
        <v>0</v>
      </c>
      <c r="L67" s="19"/>
      <c r="M67" s="21"/>
      <c r="N67" s="112" t="str">
        <f t="shared" si="2"/>
        <v/>
      </c>
      <c r="O67" s="103"/>
      <c r="P67" s="78"/>
    </row>
    <row r="68" spans="2:16" ht="12" customHeight="1" x14ac:dyDescent="0.15">
      <c r="B68" s="32"/>
      <c r="C68" s="84"/>
      <c r="D68" s="31"/>
      <c r="E68" s="77">
        <v>65</v>
      </c>
      <c r="F68" s="19"/>
      <c r="G68" s="21"/>
      <c r="H68" s="23"/>
      <c r="I68" s="96"/>
      <c r="J68" s="98"/>
      <c r="K68" s="109">
        <f t="shared" si="1"/>
        <v>0</v>
      </c>
      <c r="L68" s="19"/>
      <c r="M68" s="21"/>
      <c r="N68" s="112" t="str">
        <f>IF(M68="","",VLOOKUP(M68,$B$15:$P$54,2))</f>
        <v/>
      </c>
      <c r="O68" s="103"/>
      <c r="P68" s="78"/>
    </row>
    <row r="69" spans="2:16" ht="12" customHeight="1" x14ac:dyDescent="0.15">
      <c r="B69" s="32"/>
      <c r="C69" s="84"/>
      <c r="D69" s="31"/>
      <c r="E69" s="77">
        <v>66</v>
      </c>
      <c r="F69" s="19"/>
      <c r="G69" s="21"/>
      <c r="H69" s="23"/>
      <c r="I69" s="96"/>
      <c r="J69" s="98"/>
      <c r="K69" s="109">
        <f>$K$4</f>
        <v>0</v>
      </c>
      <c r="L69" s="19"/>
      <c r="M69" s="21"/>
      <c r="N69" s="112" t="str">
        <f>IF(M69="","",VLOOKUP(M69,$B$15:$P$54,2))</f>
        <v/>
      </c>
      <c r="O69" s="103"/>
      <c r="P69" s="78"/>
    </row>
    <row r="70" spans="2:16" ht="12" customHeight="1" x14ac:dyDescent="0.15">
      <c r="B70" s="32"/>
      <c r="C70" s="84"/>
      <c r="D70" s="31"/>
      <c r="E70" s="77">
        <v>67</v>
      </c>
      <c r="F70" s="19"/>
      <c r="G70" s="21"/>
      <c r="H70" s="23"/>
      <c r="I70" s="96"/>
      <c r="J70" s="98"/>
      <c r="K70" s="109">
        <f>$K$4</f>
        <v>0</v>
      </c>
      <c r="L70" s="19"/>
      <c r="M70" s="21"/>
      <c r="N70" s="112" t="str">
        <f>IF(M70="","",VLOOKUP(M70,$B$15:$P$54,2))</f>
        <v/>
      </c>
      <c r="O70" s="103"/>
      <c r="P70" s="78"/>
    </row>
    <row r="71" spans="2:16" ht="12" customHeight="1" x14ac:dyDescent="0.15">
      <c r="B71" s="32"/>
      <c r="C71" s="84"/>
      <c r="D71" s="31"/>
      <c r="E71" s="77">
        <v>68</v>
      </c>
      <c r="F71" s="19"/>
      <c r="G71" s="21"/>
      <c r="H71" s="23"/>
      <c r="I71" s="96"/>
      <c r="J71" s="98"/>
      <c r="K71" s="109">
        <f>$K$4</f>
        <v>0</v>
      </c>
      <c r="L71" s="19"/>
      <c r="M71" s="21"/>
      <c r="N71" s="112" t="str">
        <f>IF(M71="","",VLOOKUP(M71,$B$15:$P$54,2))</f>
        <v/>
      </c>
      <c r="O71" s="103"/>
      <c r="P71" s="78"/>
    </row>
    <row r="72" spans="2:16" ht="12" customHeight="1" thickBot="1" x14ac:dyDescent="0.2">
      <c r="B72" s="32"/>
      <c r="C72" s="84"/>
      <c r="D72" s="31"/>
      <c r="E72" s="79">
        <v>69</v>
      </c>
      <c r="F72" s="80"/>
      <c r="G72" s="81"/>
      <c r="H72" s="82"/>
      <c r="I72" s="99"/>
      <c r="J72" s="100"/>
      <c r="K72" s="80">
        <f>$K$4</f>
        <v>0</v>
      </c>
      <c r="L72" s="80"/>
      <c r="M72" s="81"/>
      <c r="N72" s="113" t="str">
        <f>IF(M72="","",VLOOKUP(M72,$B$15:$P$54,2))</f>
        <v/>
      </c>
      <c r="O72" s="104"/>
      <c r="P72" s="83"/>
    </row>
    <row r="73" spans="2:16" ht="6.75" customHeight="1" x14ac:dyDescent="0.15">
      <c r="O73" s="106"/>
    </row>
    <row r="74" spans="2:16" ht="16.5" customHeight="1" x14ac:dyDescent="0.2">
      <c r="B74" s="101" t="s">
        <v>185</v>
      </c>
      <c r="C74" s="33"/>
      <c r="D74" s="33"/>
      <c r="E74" s="33"/>
      <c r="F74" s="33"/>
      <c r="G74" s="33"/>
      <c r="H74" s="7"/>
      <c r="I74" s="7"/>
      <c r="J74" s="7"/>
      <c r="K74" s="114" t="s">
        <v>172</v>
      </c>
      <c r="L74" s="7"/>
      <c r="M74" s="7"/>
      <c r="N74" s="15"/>
      <c r="O74" s="106"/>
    </row>
    <row r="75" spans="2:16" ht="16.5" customHeight="1" x14ac:dyDescent="0.2">
      <c r="B75" s="3" t="s">
        <v>8</v>
      </c>
      <c r="C75" s="6"/>
      <c r="D75" s="6"/>
      <c r="E75" s="7"/>
      <c r="F75" s="7"/>
      <c r="G75" s="7"/>
      <c r="H75" s="7"/>
      <c r="I75" s="7"/>
      <c r="J75" s="7"/>
      <c r="K75" s="7"/>
      <c r="L75" s="7"/>
      <c r="M75" s="7"/>
      <c r="N75" s="15"/>
      <c r="O75" s="106"/>
    </row>
    <row r="76" spans="2:16" ht="16.5" customHeight="1" x14ac:dyDescent="0.2">
      <c r="B76" s="128" t="s">
        <v>182</v>
      </c>
      <c r="C76" s="128"/>
      <c r="D76" s="27" t="s">
        <v>7</v>
      </c>
      <c r="E76" s="130"/>
      <c r="F76" s="130"/>
      <c r="G76" s="130"/>
      <c r="H76" s="130"/>
      <c r="I76" s="7" t="s">
        <v>21</v>
      </c>
      <c r="J76" s="7"/>
      <c r="K76" s="7"/>
      <c r="L76" s="7"/>
      <c r="M76" s="7"/>
      <c r="N76" s="52"/>
      <c r="O76" s="106" t="s">
        <v>91</v>
      </c>
    </row>
    <row r="77" spans="2:16" ht="16.5" customHeight="1" x14ac:dyDescent="0.2">
      <c r="B77" s="129" t="s">
        <v>183</v>
      </c>
      <c r="C77" s="129"/>
      <c r="D77" s="27"/>
      <c r="E77" s="133"/>
      <c r="F77" s="133"/>
      <c r="G77" s="133"/>
      <c r="H77" s="27" t="s">
        <v>2</v>
      </c>
      <c r="I77" s="17" t="s">
        <v>33</v>
      </c>
      <c r="J77" s="7"/>
      <c r="K77" s="7"/>
      <c r="L77" s="7"/>
      <c r="M77" s="7"/>
      <c r="N77" s="15"/>
      <c r="O77" s="106" t="s">
        <v>92</v>
      </c>
    </row>
    <row r="78" spans="2:16" ht="8.25" customHeight="1" x14ac:dyDescent="0.2">
      <c r="B78" s="6"/>
      <c r="C78" s="6"/>
      <c r="D78" s="6"/>
      <c r="E78" s="7"/>
      <c r="F78" s="7"/>
      <c r="G78" s="7"/>
      <c r="H78" s="7"/>
      <c r="I78" s="7"/>
      <c r="J78" s="7"/>
      <c r="K78" s="7"/>
      <c r="L78" s="7"/>
      <c r="M78" s="7"/>
      <c r="N78" s="15"/>
      <c r="O78" s="106"/>
    </row>
    <row r="79" spans="2:16" ht="16.5" customHeight="1" x14ac:dyDescent="0.2">
      <c r="B79" s="8" t="s">
        <v>9</v>
      </c>
      <c r="C79" s="6"/>
      <c r="D79" s="6"/>
      <c r="E79" s="7"/>
      <c r="F79" s="7"/>
      <c r="G79" s="7"/>
      <c r="H79" s="7"/>
      <c r="I79" s="7"/>
      <c r="J79" s="7"/>
      <c r="K79" s="7"/>
      <c r="L79" s="7"/>
      <c r="M79" s="7"/>
      <c r="N79" s="15"/>
      <c r="O79" s="106"/>
    </row>
    <row r="80" spans="2:16" ht="16.5" customHeight="1" x14ac:dyDescent="0.2">
      <c r="C80" s="34" t="s">
        <v>10</v>
      </c>
      <c r="E80" s="130"/>
      <c r="F80" s="130"/>
      <c r="G80" s="130"/>
      <c r="H80" s="130"/>
      <c r="I80" s="136" t="s">
        <v>34</v>
      </c>
      <c r="J80" s="136"/>
      <c r="K80" s="130" t="s">
        <v>38</v>
      </c>
      <c r="L80" s="130"/>
      <c r="M80" s="130"/>
      <c r="N80" s="130"/>
      <c r="O80" s="107"/>
    </row>
    <row r="81" spans="2:19" ht="7.5" customHeight="1" x14ac:dyDescent="0.15">
      <c r="B81"/>
      <c r="N81" s="14"/>
      <c r="O81" s="106"/>
    </row>
    <row r="82" spans="2:19" ht="16.5" customHeight="1" x14ac:dyDescent="0.2">
      <c r="C82" s="35" t="s">
        <v>39</v>
      </c>
      <c r="E82" s="28" t="str">
        <f>IF(C4=1,800,IF(C4=2,800,IF(C4=3,1000,IF(C4=4,1500," "))))</f>
        <v xml:space="preserve"> </v>
      </c>
      <c r="F82" s="11" t="s">
        <v>11</v>
      </c>
      <c r="G82" s="11"/>
      <c r="H82" s="11" t="s">
        <v>19</v>
      </c>
      <c r="I82" s="10">
        <f>SUM(J92,O92)</f>
        <v>0</v>
      </c>
      <c r="J82" s="9" t="s">
        <v>66</v>
      </c>
      <c r="K82" s="131" t="e">
        <f>E82*I82</f>
        <v>#VALUE!</v>
      </c>
      <c r="L82" s="131"/>
      <c r="M82" s="11" t="s">
        <v>11</v>
      </c>
      <c r="N82" s="11"/>
      <c r="O82" s="106"/>
    </row>
    <row r="83" spans="2:19" ht="16.5" customHeight="1" x14ac:dyDescent="0.2">
      <c r="C83" s="12" t="s">
        <v>18</v>
      </c>
      <c r="E83" s="28" t="str">
        <f>IF(C4=1,2000,IF(C4=2,2000,IF(C4=3,2000,IF(C4=4,2000," "))))</f>
        <v xml:space="preserve"> </v>
      </c>
      <c r="F83" s="5" t="s">
        <v>11</v>
      </c>
      <c r="G83" s="5"/>
      <c r="H83" s="11" t="s">
        <v>19</v>
      </c>
      <c r="I83" s="10"/>
      <c r="J83" s="4" t="s">
        <v>67</v>
      </c>
      <c r="K83" s="132" t="e">
        <f>E83*I83</f>
        <v>#VALUE!</v>
      </c>
      <c r="L83" s="132"/>
      <c r="M83" s="11" t="s">
        <v>11</v>
      </c>
      <c r="N83" s="11"/>
      <c r="O83" s="106"/>
    </row>
    <row r="84" spans="2:19" ht="16.5" customHeight="1" x14ac:dyDescent="0.2">
      <c r="J84" s="4" t="s">
        <v>20</v>
      </c>
      <c r="K84" s="132" t="e">
        <f>K82+K83</f>
        <v>#VALUE!</v>
      </c>
      <c r="L84" s="132"/>
      <c r="M84" s="11" t="s">
        <v>11</v>
      </c>
      <c r="N84" s="11"/>
      <c r="O84" s="106"/>
    </row>
    <row r="85" spans="2:19" ht="8.25" customHeight="1" x14ac:dyDescent="0.2">
      <c r="J85" s="4"/>
      <c r="K85" s="25"/>
      <c r="L85" s="11"/>
      <c r="M85" s="11"/>
      <c r="N85" s="16"/>
      <c r="O85" s="106"/>
    </row>
    <row r="86" spans="2:19" ht="16.5" customHeight="1" x14ac:dyDescent="0.15">
      <c r="C86" s="40" t="s">
        <v>32</v>
      </c>
      <c r="E86" s="38" t="s">
        <v>43</v>
      </c>
      <c r="F86" s="127"/>
      <c r="G86" s="127"/>
      <c r="H86" s="38" t="s">
        <v>42</v>
      </c>
      <c r="I86" s="127"/>
      <c r="J86" s="127"/>
      <c r="K86" s="134" t="s">
        <v>40</v>
      </c>
      <c r="L86" s="134"/>
      <c r="M86" s="59"/>
      <c r="N86" s="126" t="s">
        <v>41</v>
      </c>
      <c r="O86" s="126"/>
      <c r="P86" s="13"/>
    </row>
    <row r="87" spans="2:19" ht="16.5" customHeight="1" x14ac:dyDescent="0.15">
      <c r="B87"/>
      <c r="E87" s="39" t="s">
        <v>43</v>
      </c>
      <c r="F87" s="135"/>
      <c r="G87" s="135"/>
      <c r="H87" s="39" t="s">
        <v>42</v>
      </c>
      <c r="I87" s="135"/>
      <c r="J87" s="135"/>
      <c r="K87" s="134"/>
      <c r="L87" s="134"/>
      <c r="M87" s="59"/>
      <c r="N87" s="127"/>
      <c r="O87" s="127"/>
      <c r="P87" s="13"/>
    </row>
    <row r="88" spans="2:19" ht="6" customHeight="1" x14ac:dyDescent="0.15">
      <c r="O88" s="106"/>
    </row>
    <row r="89" spans="2:19" x14ac:dyDescent="0.15">
      <c r="K89" t="s">
        <v>44</v>
      </c>
      <c r="O89" s="106"/>
    </row>
    <row r="90" spans="2:19" ht="12.6" thickBot="1" x14ac:dyDescent="0.2"/>
    <row r="91" spans="2:19" ht="16.2" x14ac:dyDescent="0.15">
      <c r="E91" s="47"/>
      <c r="F91" s="48" t="s">
        <v>95</v>
      </c>
      <c r="G91" s="42" t="s">
        <v>81</v>
      </c>
      <c r="H91" s="42" t="s">
        <v>82</v>
      </c>
      <c r="I91" s="42" t="s">
        <v>83</v>
      </c>
      <c r="J91" s="42" t="s">
        <v>84</v>
      </c>
      <c r="K91" s="42" t="s">
        <v>93</v>
      </c>
      <c r="L91" s="42" t="s">
        <v>85</v>
      </c>
      <c r="M91" s="42"/>
      <c r="N91" s="42" t="s">
        <v>86</v>
      </c>
      <c r="O91" s="49" t="s">
        <v>87</v>
      </c>
      <c r="P91" s="49" t="s">
        <v>94</v>
      </c>
      <c r="Q91" s="49" t="s">
        <v>88</v>
      </c>
      <c r="R91" s="50" t="s">
        <v>89</v>
      </c>
      <c r="S91" s="50" t="s">
        <v>89</v>
      </c>
    </row>
    <row r="92" spans="2:19" ht="16.2" x14ac:dyDescent="0.15">
      <c r="E92" s="41">
        <f>C4</f>
        <v>0</v>
      </c>
      <c r="F92" s="54">
        <f>N76</f>
        <v>0</v>
      </c>
      <c r="G92" s="43">
        <f>E76</f>
        <v>0</v>
      </c>
      <c r="H92" s="43">
        <f>E80</f>
        <v>0</v>
      </c>
      <c r="I92" s="44"/>
      <c r="J92" s="44">
        <f>COUNTIF(F4:F72,1)</f>
        <v>0</v>
      </c>
      <c r="K92" s="44">
        <f>COUNTIF(F4:F72,3)</f>
        <v>0</v>
      </c>
      <c r="L92" s="44"/>
      <c r="M92" s="44"/>
      <c r="N92" s="44"/>
      <c r="O92" s="43">
        <f>COUNTIF(F4:F72,2)</f>
        <v>0</v>
      </c>
      <c r="P92" s="44">
        <f>COUNTIF(F4:F72,4)</f>
        <v>0</v>
      </c>
      <c r="Q92" s="45"/>
      <c r="R92" s="46">
        <f>SUM(I92,N92)</f>
        <v>0</v>
      </c>
      <c r="S92" s="46">
        <f>SUM(J92,O92)</f>
        <v>0</v>
      </c>
    </row>
    <row r="93" spans="2:19" x14ac:dyDescent="0.15">
      <c r="F93" t="s">
        <v>98</v>
      </c>
    </row>
  </sheetData>
  <mergeCells count="19">
    <mergeCell ref="E76:H76"/>
    <mergeCell ref="E77:G77"/>
    <mergeCell ref="E80:H80"/>
    <mergeCell ref="K86:L87"/>
    <mergeCell ref="F86:G86"/>
    <mergeCell ref="I86:J86"/>
    <mergeCell ref="F87:G87"/>
    <mergeCell ref="I87:J87"/>
    <mergeCell ref="I80:J80"/>
    <mergeCell ref="C1:M1"/>
    <mergeCell ref="B6:C6"/>
    <mergeCell ref="B7:C7"/>
    <mergeCell ref="N86:O87"/>
    <mergeCell ref="B76:C76"/>
    <mergeCell ref="B77:C77"/>
    <mergeCell ref="K80:N80"/>
    <mergeCell ref="K82:L82"/>
    <mergeCell ref="K83:L83"/>
    <mergeCell ref="K84:L84"/>
  </mergeCells>
  <phoneticPr fontId="37"/>
  <printOptions horizontalCentered="1" verticalCentered="1"/>
  <pageMargins left="0.19685039370078741" right="0.19685039370078741" top="0" bottom="0" header="0" footer="0"/>
  <pageSetup paperSize="9" scale="7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3"/>
  <sheetViews>
    <sheetView view="pageBreakPreview" zoomScaleNormal="100" zoomScaleSheetLayoutView="100" workbookViewId="0">
      <selection activeCell="K10" sqref="K10"/>
    </sheetView>
  </sheetViews>
  <sheetFormatPr defaultRowHeight="12" x14ac:dyDescent="0.15"/>
  <cols>
    <col min="1" max="1" width="1.33203125" customWidth="1"/>
    <col min="2" max="2" width="3.6640625" style="2" customWidth="1"/>
    <col min="3" max="3" width="18.5546875" customWidth="1"/>
    <col min="4" max="4" width="1" customWidth="1"/>
    <col min="5" max="5" width="11.88671875" bestFit="1" customWidth="1"/>
    <col min="6" max="6" width="5.5546875" customWidth="1"/>
    <col min="7" max="7" width="6.5546875" customWidth="1"/>
    <col min="8" max="9" width="10" customWidth="1"/>
    <col min="10" max="11" width="7.33203125" customWidth="1"/>
    <col min="12" max="12" width="11.88671875" bestFit="1" customWidth="1"/>
    <col min="13" max="13" width="8.5546875" customWidth="1"/>
    <col min="14" max="14" width="7.6640625" customWidth="1"/>
    <col min="15" max="15" width="10.109375" customWidth="1"/>
    <col min="16" max="17" width="7.6640625" customWidth="1"/>
  </cols>
  <sheetData>
    <row r="1" spans="2:19" s="24" customFormat="1" ht="21" customHeight="1" x14ac:dyDescent="0.25">
      <c r="B1" s="29"/>
      <c r="C1" s="122" t="s">
        <v>184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7" t="str">
        <f>IF(C3=2,"中学用",IF(C3=3,"高校用",IF(C3=4,"一般用","")))</f>
        <v/>
      </c>
      <c r="O1" s="29"/>
    </row>
    <row r="2" spans="2:19" ht="6" customHeight="1" thickBot="1" x14ac:dyDescent="0.2">
      <c r="O2" s="14"/>
    </row>
    <row r="3" spans="2:19" s="1" customFormat="1" ht="12.6" thickBot="1" x14ac:dyDescent="0.2">
      <c r="B3" s="56"/>
      <c r="C3" s="58" t="s">
        <v>90</v>
      </c>
      <c r="D3" s="30"/>
      <c r="E3" s="69" t="s">
        <v>12</v>
      </c>
      <c r="F3" s="70" t="s">
        <v>80</v>
      </c>
      <c r="G3" s="70" t="s">
        <v>6</v>
      </c>
      <c r="H3" s="71" t="s">
        <v>4</v>
      </c>
      <c r="I3" s="72" t="s">
        <v>5</v>
      </c>
      <c r="J3" s="92" t="s">
        <v>130</v>
      </c>
      <c r="K3" s="93" t="s">
        <v>132</v>
      </c>
      <c r="L3" s="70" t="s">
        <v>115</v>
      </c>
      <c r="M3" s="70" t="s">
        <v>0</v>
      </c>
      <c r="N3" s="73" t="s">
        <v>13</v>
      </c>
      <c r="O3" s="74" t="s">
        <v>101</v>
      </c>
      <c r="P3" s="74" t="s">
        <v>28</v>
      </c>
      <c r="Q3" s="91" t="s">
        <v>36</v>
      </c>
    </row>
    <row r="4" spans="2:19" ht="12" customHeight="1" thickTop="1" thickBot="1" x14ac:dyDescent="0.2">
      <c r="B4" s="55"/>
      <c r="C4" s="57">
        <v>3</v>
      </c>
      <c r="D4" s="31"/>
      <c r="E4" s="75">
        <v>1</v>
      </c>
      <c r="F4" s="18">
        <v>1</v>
      </c>
      <c r="G4" s="18">
        <v>2551</v>
      </c>
      <c r="H4" s="20" t="s">
        <v>14</v>
      </c>
      <c r="I4" s="22" t="s">
        <v>15</v>
      </c>
      <c r="J4" s="95" t="s">
        <v>136</v>
      </c>
      <c r="K4" s="87" t="s">
        <v>137</v>
      </c>
      <c r="L4" s="18" t="str">
        <f>E76</f>
        <v>所沢高</v>
      </c>
      <c r="M4" s="18">
        <v>3</v>
      </c>
      <c r="N4" s="20">
        <v>1</v>
      </c>
      <c r="O4" s="119" t="str">
        <f t="shared" ref="O4:O35" si="0">IF(N4="","",VLOOKUP(N4,$B$15:$S$54,2))</f>
        <v>男子100m</v>
      </c>
      <c r="P4" s="20">
        <v>11.32</v>
      </c>
      <c r="Q4" s="76" t="s">
        <v>37</v>
      </c>
      <c r="R4" s="51" t="s">
        <v>68</v>
      </c>
      <c r="S4" t="s">
        <v>129</v>
      </c>
    </row>
    <row r="5" spans="2:19" ht="12" customHeight="1" x14ac:dyDescent="0.15">
      <c r="C5" t="s">
        <v>100</v>
      </c>
      <c r="D5" s="31"/>
      <c r="E5" s="77">
        <v>2</v>
      </c>
      <c r="F5" s="19">
        <v>1</v>
      </c>
      <c r="G5" s="19">
        <v>2552</v>
      </c>
      <c r="H5" s="21" t="s">
        <v>16</v>
      </c>
      <c r="I5" s="23" t="s">
        <v>17</v>
      </c>
      <c r="J5" s="96" t="s">
        <v>138</v>
      </c>
      <c r="K5" s="88" t="s">
        <v>139</v>
      </c>
      <c r="L5" s="19" t="str">
        <f t="shared" ref="L5:L36" si="1">$L$4</f>
        <v>所沢高</v>
      </c>
      <c r="M5" s="19">
        <v>3</v>
      </c>
      <c r="N5" s="21">
        <v>2</v>
      </c>
      <c r="O5" s="120" t="str">
        <f t="shared" si="0"/>
        <v>男子200m</v>
      </c>
      <c r="P5" s="21">
        <v>23.11</v>
      </c>
      <c r="Q5" s="78" t="s">
        <v>37</v>
      </c>
      <c r="R5" s="51" t="s">
        <v>69</v>
      </c>
      <c r="S5" t="s">
        <v>181</v>
      </c>
    </row>
    <row r="6" spans="2:19" ht="12" customHeight="1" thickBot="1" x14ac:dyDescent="0.2">
      <c r="B6" s="123" t="s">
        <v>99</v>
      </c>
      <c r="C6" s="123"/>
      <c r="D6" s="31"/>
      <c r="E6" s="77">
        <v>3</v>
      </c>
      <c r="F6" s="19">
        <v>1</v>
      </c>
      <c r="G6" s="19">
        <v>2553</v>
      </c>
      <c r="H6" s="21" t="s">
        <v>35</v>
      </c>
      <c r="I6" s="23" t="s">
        <v>22</v>
      </c>
      <c r="J6" s="96" t="s">
        <v>140</v>
      </c>
      <c r="K6" s="88" t="s">
        <v>141</v>
      </c>
      <c r="L6" s="19" t="str">
        <f t="shared" si="1"/>
        <v>所沢高</v>
      </c>
      <c r="M6" s="19">
        <v>2</v>
      </c>
      <c r="N6" s="21">
        <v>4</v>
      </c>
      <c r="O6" s="120" t="str">
        <f t="shared" si="0"/>
        <v>男子1500m</v>
      </c>
      <c r="P6" s="21" t="s">
        <v>128</v>
      </c>
      <c r="Q6" s="78" t="s">
        <v>37</v>
      </c>
      <c r="R6" s="51" t="s">
        <v>70</v>
      </c>
      <c r="S6" t="s">
        <v>25</v>
      </c>
    </row>
    <row r="7" spans="2:19" ht="12" customHeight="1" x14ac:dyDescent="0.15">
      <c r="B7" s="124" t="s">
        <v>77</v>
      </c>
      <c r="C7" s="125"/>
      <c r="D7" s="31"/>
      <c r="E7" s="77">
        <v>4</v>
      </c>
      <c r="F7" s="19">
        <v>1</v>
      </c>
      <c r="G7" s="19">
        <v>2554</v>
      </c>
      <c r="H7" s="21" t="s">
        <v>23</v>
      </c>
      <c r="I7" s="23" t="s">
        <v>24</v>
      </c>
      <c r="J7" s="96" t="s">
        <v>142</v>
      </c>
      <c r="K7" s="88" t="s">
        <v>143</v>
      </c>
      <c r="L7" s="19" t="str">
        <f t="shared" si="1"/>
        <v>所沢高</v>
      </c>
      <c r="M7" s="19">
        <v>2</v>
      </c>
      <c r="N7" s="21">
        <v>13</v>
      </c>
      <c r="O7" s="120" t="str">
        <f t="shared" si="0"/>
        <v>男子走高跳</v>
      </c>
      <c r="P7" s="21">
        <v>1.92</v>
      </c>
      <c r="Q7" s="78" t="s">
        <v>37</v>
      </c>
      <c r="R7" s="51" t="s">
        <v>71</v>
      </c>
      <c r="S7" t="s">
        <v>97</v>
      </c>
    </row>
    <row r="8" spans="2:19" ht="12" customHeight="1" x14ac:dyDescent="0.15">
      <c r="B8" s="60">
        <v>1</v>
      </c>
      <c r="C8" s="61" t="s">
        <v>45</v>
      </c>
      <c r="D8" s="31"/>
      <c r="E8" s="77">
        <v>5</v>
      </c>
      <c r="F8" s="19">
        <v>1</v>
      </c>
      <c r="G8" s="19">
        <v>2555</v>
      </c>
      <c r="H8" s="21" t="s">
        <v>47</v>
      </c>
      <c r="I8" s="23" t="s">
        <v>48</v>
      </c>
      <c r="J8" s="96" t="s">
        <v>144</v>
      </c>
      <c r="K8" s="88" t="s">
        <v>145</v>
      </c>
      <c r="L8" s="19" t="str">
        <f t="shared" si="1"/>
        <v>所沢高</v>
      </c>
      <c r="M8" s="19">
        <v>2</v>
      </c>
      <c r="N8" s="21">
        <v>18</v>
      </c>
      <c r="O8" s="120" t="str">
        <f t="shared" si="0"/>
        <v>男子砲丸投</v>
      </c>
      <c r="P8" s="21">
        <v>13.76</v>
      </c>
      <c r="Q8" s="78" t="s">
        <v>37</v>
      </c>
      <c r="R8" s="51" t="s">
        <v>72</v>
      </c>
      <c r="S8" s="94" t="s">
        <v>134</v>
      </c>
    </row>
    <row r="9" spans="2:19" ht="12" customHeight="1" x14ac:dyDescent="0.15">
      <c r="B9" s="60">
        <v>2</v>
      </c>
      <c r="C9" s="61" t="s">
        <v>46</v>
      </c>
      <c r="D9" s="31"/>
      <c r="E9" s="77">
        <v>6</v>
      </c>
      <c r="F9" s="19">
        <v>2</v>
      </c>
      <c r="G9" s="19">
        <v>1296</v>
      </c>
      <c r="H9" s="21" t="s">
        <v>49</v>
      </c>
      <c r="I9" s="23" t="s">
        <v>191</v>
      </c>
      <c r="J9" s="96" t="s">
        <v>146</v>
      </c>
      <c r="K9" s="88" t="s">
        <v>192</v>
      </c>
      <c r="L9" s="19" t="str">
        <f t="shared" si="1"/>
        <v>所沢高</v>
      </c>
      <c r="M9" s="19">
        <v>3</v>
      </c>
      <c r="N9" s="21">
        <v>23</v>
      </c>
      <c r="O9" s="120" t="str">
        <f t="shared" si="0"/>
        <v>女子100m</v>
      </c>
      <c r="P9" s="21">
        <v>12.97</v>
      </c>
      <c r="Q9" s="78" t="s">
        <v>37</v>
      </c>
      <c r="R9" s="51" t="s">
        <v>73</v>
      </c>
      <c r="S9" t="s">
        <v>26</v>
      </c>
    </row>
    <row r="10" spans="2:19" ht="12" customHeight="1" x14ac:dyDescent="0.15">
      <c r="B10" s="62">
        <v>3</v>
      </c>
      <c r="C10" s="63" t="s">
        <v>78</v>
      </c>
      <c r="D10" s="31"/>
      <c r="E10" s="77">
        <v>7</v>
      </c>
      <c r="F10" s="19">
        <v>2</v>
      </c>
      <c r="G10" s="19">
        <v>1298</v>
      </c>
      <c r="H10" s="21" t="s">
        <v>51</v>
      </c>
      <c r="I10" s="23" t="s">
        <v>52</v>
      </c>
      <c r="J10" s="96" t="s">
        <v>147</v>
      </c>
      <c r="K10" s="88" t="s">
        <v>148</v>
      </c>
      <c r="L10" s="19" t="str">
        <f t="shared" si="1"/>
        <v>所沢高</v>
      </c>
      <c r="M10" s="19">
        <v>3</v>
      </c>
      <c r="N10" s="21">
        <v>24</v>
      </c>
      <c r="O10" s="120" t="str">
        <f t="shared" si="0"/>
        <v>女子200m</v>
      </c>
      <c r="P10" s="21" t="s">
        <v>120</v>
      </c>
      <c r="Q10" s="78" t="s">
        <v>37</v>
      </c>
      <c r="R10" s="51" t="s">
        <v>74</v>
      </c>
      <c r="S10" s="53" t="s">
        <v>96</v>
      </c>
    </row>
    <row r="11" spans="2:19" ht="12" customHeight="1" x14ac:dyDescent="0.15">
      <c r="B11" s="60">
        <v>4</v>
      </c>
      <c r="C11" s="61" t="s">
        <v>79</v>
      </c>
      <c r="D11" s="31"/>
      <c r="E11" s="77">
        <v>8</v>
      </c>
      <c r="F11" s="19">
        <v>2</v>
      </c>
      <c r="G11" s="19">
        <v>1299</v>
      </c>
      <c r="H11" s="21" t="s">
        <v>53</v>
      </c>
      <c r="I11" s="23" t="s">
        <v>54</v>
      </c>
      <c r="J11" s="96" t="s">
        <v>149</v>
      </c>
      <c r="K11" s="88" t="s">
        <v>150</v>
      </c>
      <c r="L11" s="19" t="str">
        <f t="shared" si="1"/>
        <v>所沢高</v>
      </c>
      <c r="M11" s="19">
        <v>2</v>
      </c>
      <c r="N11" s="21">
        <v>24</v>
      </c>
      <c r="O11" s="120" t="str">
        <f t="shared" si="0"/>
        <v>女子200m</v>
      </c>
      <c r="P11" s="21">
        <v>27.99</v>
      </c>
      <c r="Q11" s="78" t="s">
        <v>37</v>
      </c>
      <c r="R11" s="51" t="s">
        <v>75</v>
      </c>
      <c r="S11" t="s">
        <v>27</v>
      </c>
    </row>
    <row r="12" spans="2:19" ht="12" customHeight="1" thickBot="1" x14ac:dyDescent="0.2">
      <c r="B12" s="116">
        <v>5</v>
      </c>
      <c r="C12" s="117" t="s">
        <v>180</v>
      </c>
      <c r="D12" s="31"/>
      <c r="E12" s="77">
        <v>9</v>
      </c>
      <c r="F12" s="19">
        <v>2</v>
      </c>
      <c r="G12" s="19">
        <v>1297</v>
      </c>
      <c r="H12" s="21" t="s">
        <v>50</v>
      </c>
      <c r="I12" s="23" t="s">
        <v>189</v>
      </c>
      <c r="J12" s="96" t="s">
        <v>151</v>
      </c>
      <c r="K12" s="88" t="s">
        <v>190</v>
      </c>
      <c r="L12" s="19" t="str">
        <f t="shared" si="1"/>
        <v>所沢高</v>
      </c>
      <c r="M12" s="19">
        <v>3</v>
      </c>
      <c r="N12" s="21">
        <v>27</v>
      </c>
      <c r="O12" s="120" t="str">
        <f t="shared" si="0"/>
        <v>女子1500m</v>
      </c>
      <c r="P12" s="21" t="s">
        <v>177</v>
      </c>
      <c r="Q12" s="78" t="s">
        <v>37</v>
      </c>
      <c r="R12" s="51" t="s">
        <v>135</v>
      </c>
      <c r="S12" t="s">
        <v>29</v>
      </c>
    </row>
    <row r="13" spans="2:19" ht="12" customHeight="1" thickBot="1" x14ac:dyDescent="0.2">
      <c r="D13" s="31"/>
      <c r="E13" s="77">
        <v>10</v>
      </c>
      <c r="F13" s="19">
        <v>2</v>
      </c>
      <c r="G13" s="19">
        <v>1266</v>
      </c>
      <c r="H13" s="21" t="s">
        <v>162</v>
      </c>
      <c r="I13" s="23" t="s">
        <v>164</v>
      </c>
      <c r="J13" s="96" t="s">
        <v>163</v>
      </c>
      <c r="K13" s="88" t="s">
        <v>165</v>
      </c>
      <c r="L13" s="19" t="str">
        <f t="shared" si="1"/>
        <v>所沢高</v>
      </c>
      <c r="M13" s="19">
        <v>2</v>
      </c>
      <c r="N13" s="21">
        <v>27</v>
      </c>
      <c r="O13" s="120" t="str">
        <f t="shared" si="0"/>
        <v>女子1500m</v>
      </c>
      <c r="P13" s="21" t="s">
        <v>178</v>
      </c>
      <c r="Q13" s="78" t="s">
        <v>37</v>
      </c>
      <c r="R13" s="51"/>
      <c r="S13" t="s">
        <v>57</v>
      </c>
    </row>
    <row r="14" spans="2:19" ht="12" customHeight="1" thickBot="1" x14ac:dyDescent="0.2">
      <c r="B14" s="69" t="s">
        <v>3</v>
      </c>
      <c r="C14" s="64" t="s">
        <v>1</v>
      </c>
      <c r="D14" s="31"/>
      <c r="E14" s="77">
        <v>11</v>
      </c>
      <c r="F14" s="19">
        <v>2</v>
      </c>
      <c r="G14" s="19">
        <v>1300</v>
      </c>
      <c r="H14" s="21" t="s">
        <v>55</v>
      </c>
      <c r="I14" s="23" t="s">
        <v>56</v>
      </c>
      <c r="J14" s="96" t="s">
        <v>152</v>
      </c>
      <c r="K14" s="88" t="s">
        <v>153</v>
      </c>
      <c r="L14" s="19" t="str">
        <f t="shared" si="1"/>
        <v>所沢高</v>
      </c>
      <c r="M14" s="19">
        <v>2</v>
      </c>
      <c r="N14" s="21">
        <v>35</v>
      </c>
      <c r="O14" s="120" t="str">
        <f t="shared" si="0"/>
        <v>女子走幅跳</v>
      </c>
      <c r="P14" s="21">
        <v>5.66</v>
      </c>
      <c r="Q14" s="78" t="s">
        <v>37</v>
      </c>
      <c r="S14" t="s">
        <v>30</v>
      </c>
    </row>
    <row r="15" spans="2:19" ht="12" customHeight="1" thickTop="1" x14ac:dyDescent="0.15">
      <c r="B15" s="75">
        <v>1</v>
      </c>
      <c r="C15" s="65" t="s">
        <v>102</v>
      </c>
      <c r="D15" s="31"/>
      <c r="E15" s="77">
        <v>12</v>
      </c>
      <c r="F15" s="19">
        <v>3</v>
      </c>
      <c r="G15" s="19">
        <v>1566</v>
      </c>
      <c r="H15" s="21" t="s">
        <v>58</v>
      </c>
      <c r="I15" s="23" t="s">
        <v>59</v>
      </c>
      <c r="J15" s="96" t="s">
        <v>154</v>
      </c>
      <c r="K15" s="88" t="s">
        <v>155</v>
      </c>
      <c r="L15" s="19" t="str">
        <f t="shared" si="1"/>
        <v>所沢高</v>
      </c>
      <c r="M15" s="19">
        <v>2</v>
      </c>
      <c r="N15" s="21">
        <v>10</v>
      </c>
      <c r="O15" s="120" t="str">
        <f t="shared" si="0"/>
        <v>男子４×100R</v>
      </c>
      <c r="P15" s="21">
        <v>42.66</v>
      </c>
      <c r="Q15" s="78" t="s">
        <v>37</v>
      </c>
      <c r="S15" t="s">
        <v>76</v>
      </c>
    </row>
    <row r="16" spans="2:19" ht="12" customHeight="1" x14ac:dyDescent="0.15">
      <c r="B16" s="77">
        <v>2</v>
      </c>
      <c r="C16" s="65" t="s">
        <v>103</v>
      </c>
      <c r="D16" s="31"/>
      <c r="E16" s="77">
        <v>13</v>
      </c>
      <c r="F16" s="19">
        <v>3</v>
      </c>
      <c r="G16" s="19">
        <v>1568</v>
      </c>
      <c r="H16" s="21" t="s">
        <v>60</v>
      </c>
      <c r="I16" s="23" t="s">
        <v>61</v>
      </c>
      <c r="J16" s="96" t="s">
        <v>156</v>
      </c>
      <c r="K16" s="88" t="s">
        <v>157</v>
      </c>
      <c r="L16" s="19" t="str">
        <f t="shared" si="1"/>
        <v>所沢高</v>
      </c>
      <c r="M16" s="19">
        <v>2</v>
      </c>
      <c r="N16" s="21">
        <v>10</v>
      </c>
      <c r="O16" s="120" t="str">
        <f t="shared" si="0"/>
        <v>男子４×100R</v>
      </c>
      <c r="P16" s="21">
        <v>42.66</v>
      </c>
      <c r="Q16" s="78" t="s">
        <v>37</v>
      </c>
      <c r="S16" t="s">
        <v>31</v>
      </c>
    </row>
    <row r="17" spans="2:17" ht="12" customHeight="1" x14ac:dyDescent="0.15">
      <c r="B17" s="77">
        <v>3</v>
      </c>
      <c r="C17" s="65"/>
      <c r="D17" s="31"/>
      <c r="E17" s="77">
        <v>14</v>
      </c>
      <c r="F17" s="19">
        <v>3</v>
      </c>
      <c r="G17" s="19">
        <v>1569</v>
      </c>
      <c r="H17" s="21" t="s">
        <v>62</v>
      </c>
      <c r="I17" s="23" t="s">
        <v>63</v>
      </c>
      <c r="J17" s="96" t="s">
        <v>158</v>
      </c>
      <c r="K17" s="88" t="s">
        <v>159</v>
      </c>
      <c r="L17" s="19" t="str">
        <f t="shared" si="1"/>
        <v>所沢高</v>
      </c>
      <c r="M17" s="19">
        <v>2</v>
      </c>
      <c r="N17" s="21">
        <v>10</v>
      </c>
      <c r="O17" s="120" t="str">
        <f t="shared" si="0"/>
        <v>男子４×100R</v>
      </c>
      <c r="P17" s="21">
        <v>42.66</v>
      </c>
      <c r="Q17" s="78" t="s">
        <v>37</v>
      </c>
    </row>
    <row r="18" spans="2:17" ht="12" customHeight="1" x14ac:dyDescent="0.15">
      <c r="B18" s="77">
        <v>4</v>
      </c>
      <c r="C18" s="65" t="s">
        <v>104</v>
      </c>
      <c r="D18" s="31"/>
      <c r="E18" s="77">
        <v>15</v>
      </c>
      <c r="F18" s="19">
        <v>3</v>
      </c>
      <c r="G18" s="19">
        <v>1578</v>
      </c>
      <c r="H18" s="21" t="s">
        <v>64</v>
      </c>
      <c r="I18" s="23" t="s">
        <v>65</v>
      </c>
      <c r="J18" s="96" t="s">
        <v>160</v>
      </c>
      <c r="K18" s="88" t="s">
        <v>161</v>
      </c>
      <c r="L18" s="19" t="str">
        <f t="shared" si="1"/>
        <v>所沢高</v>
      </c>
      <c r="M18" s="19">
        <v>2</v>
      </c>
      <c r="N18" s="21">
        <v>10</v>
      </c>
      <c r="O18" s="120" t="str">
        <f t="shared" si="0"/>
        <v>男子４×100R</v>
      </c>
      <c r="P18" s="21">
        <v>42.66</v>
      </c>
      <c r="Q18" s="78" t="s">
        <v>37</v>
      </c>
    </row>
    <row r="19" spans="2:17" ht="12" customHeight="1" x14ac:dyDescent="0.15">
      <c r="B19" s="77">
        <v>5</v>
      </c>
      <c r="C19" s="65" t="s">
        <v>173</v>
      </c>
      <c r="D19" s="31"/>
      <c r="E19" s="77">
        <v>16</v>
      </c>
      <c r="F19" s="19">
        <v>4</v>
      </c>
      <c r="G19" s="19">
        <v>1296</v>
      </c>
      <c r="H19" s="21" t="s">
        <v>49</v>
      </c>
      <c r="I19" s="23" t="s">
        <v>191</v>
      </c>
      <c r="J19" s="96" t="s">
        <v>146</v>
      </c>
      <c r="K19" s="88" t="s">
        <v>192</v>
      </c>
      <c r="L19" s="19" t="str">
        <f t="shared" si="1"/>
        <v>所沢高</v>
      </c>
      <c r="M19" s="19">
        <v>3</v>
      </c>
      <c r="N19" s="21">
        <v>32</v>
      </c>
      <c r="O19" s="120" t="str">
        <f t="shared" si="0"/>
        <v>女子４×100R</v>
      </c>
      <c r="P19" s="21">
        <v>54.87</v>
      </c>
      <c r="Q19" s="78" t="s">
        <v>37</v>
      </c>
    </row>
    <row r="20" spans="2:17" ht="12" customHeight="1" x14ac:dyDescent="0.15">
      <c r="B20" s="77">
        <v>6</v>
      </c>
      <c r="C20" s="65" t="s">
        <v>174</v>
      </c>
      <c r="D20" s="31"/>
      <c r="E20" s="77">
        <v>17</v>
      </c>
      <c r="F20" s="19">
        <v>4</v>
      </c>
      <c r="G20" s="19">
        <v>1297</v>
      </c>
      <c r="H20" s="21" t="s">
        <v>50</v>
      </c>
      <c r="I20" s="23" t="s">
        <v>189</v>
      </c>
      <c r="J20" s="96" t="s">
        <v>151</v>
      </c>
      <c r="K20" s="88" t="s">
        <v>190</v>
      </c>
      <c r="L20" s="19" t="str">
        <f t="shared" si="1"/>
        <v>所沢高</v>
      </c>
      <c r="M20" s="19">
        <v>3</v>
      </c>
      <c r="N20" s="21">
        <v>32</v>
      </c>
      <c r="O20" s="120" t="str">
        <f t="shared" si="0"/>
        <v>女子４×100R</v>
      </c>
      <c r="P20" s="21">
        <v>54.87</v>
      </c>
      <c r="Q20" s="78" t="s">
        <v>37</v>
      </c>
    </row>
    <row r="21" spans="2:17" ht="12" customHeight="1" x14ac:dyDescent="0.15">
      <c r="B21" s="77">
        <v>7</v>
      </c>
      <c r="C21" s="65" t="s">
        <v>166</v>
      </c>
      <c r="D21" s="31"/>
      <c r="E21" s="77">
        <v>18</v>
      </c>
      <c r="F21" s="19">
        <v>4</v>
      </c>
      <c r="G21" s="19">
        <v>1299</v>
      </c>
      <c r="H21" s="21" t="s">
        <v>53</v>
      </c>
      <c r="I21" s="23" t="s">
        <v>54</v>
      </c>
      <c r="J21" s="96" t="s">
        <v>149</v>
      </c>
      <c r="K21" s="88" t="s">
        <v>150</v>
      </c>
      <c r="L21" s="19" t="str">
        <f t="shared" si="1"/>
        <v>所沢高</v>
      </c>
      <c r="M21" s="19">
        <v>2</v>
      </c>
      <c r="N21" s="21">
        <v>32</v>
      </c>
      <c r="O21" s="120" t="str">
        <f t="shared" si="0"/>
        <v>女子４×100R</v>
      </c>
      <c r="P21" s="21">
        <v>54.87</v>
      </c>
      <c r="Q21" s="78" t="s">
        <v>37</v>
      </c>
    </row>
    <row r="22" spans="2:17" ht="12" customHeight="1" x14ac:dyDescent="0.15">
      <c r="B22" s="77">
        <v>8</v>
      </c>
      <c r="C22" s="65" t="s">
        <v>167</v>
      </c>
      <c r="D22" s="31"/>
      <c r="E22" s="77">
        <v>19</v>
      </c>
      <c r="F22" s="19">
        <v>4</v>
      </c>
      <c r="G22" s="19">
        <v>1300</v>
      </c>
      <c r="H22" s="21" t="s">
        <v>55</v>
      </c>
      <c r="I22" s="23" t="s">
        <v>56</v>
      </c>
      <c r="J22" s="96" t="s">
        <v>152</v>
      </c>
      <c r="K22" s="88" t="s">
        <v>153</v>
      </c>
      <c r="L22" s="19" t="str">
        <f t="shared" si="1"/>
        <v>所沢高</v>
      </c>
      <c r="M22" s="19">
        <v>2</v>
      </c>
      <c r="N22" s="21">
        <v>32</v>
      </c>
      <c r="O22" s="120" t="str">
        <f t="shared" si="0"/>
        <v>女子４×100R</v>
      </c>
      <c r="P22" s="21">
        <v>54.87</v>
      </c>
      <c r="Q22" s="78" t="s">
        <v>37</v>
      </c>
    </row>
    <row r="23" spans="2:17" ht="12" customHeight="1" x14ac:dyDescent="0.15">
      <c r="B23" s="77">
        <v>9</v>
      </c>
      <c r="C23" s="65" t="s">
        <v>168</v>
      </c>
      <c r="D23" s="31"/>
      <c r="E23" s="77">
        <v>20</v>
      </c>
      <c r="F23" s="19"/>
      <c r="G23" s="19"/>
      <c r="H23" s="21"/>
      <c r="I23" s="23"/>
      <c r="J23" s="86"/>
      <c r="K23" s="88"/>
      <c r="L23" s="19" t="str">
        <f t="shared" si="1"/>
        <v>所沢高</v>
      </c>
      <c r="M23" s="19"/>
      <c r="N23" s="21"/>
      <c r="O23" s="19" t="str">
        <f t="shared" si="0"/>
        <v/>
      </c>
      <c r="P23" s="21"/>
      <c r="Q23" s="78"/>
    </row>
    <row r="24" spans="2:17" ht="12" customHeight="1" x14ac:dyDescent="0.15">
      <c r="B24" s="77">
        <v>10</v>
      </c>
      <c r="C24" s="65" t="s">
        <v>105</v>
      </c>
      <c r="D24" s="31"/>
      <c r="E24" s="77">
        <v>21</v>
      </c>
      <c r="F24" s="19"/>
      <c r="G24" s="19"/>
      <c r="H24" s="21"/>
      <c r="I24" s="23"/>
      <c r="J24" s="86"/>
      <c r="K24" s="88"/>
      <c r="L24" s="19" t="str">
        <f t="shared" si="1"/>
        <v>所沢高</v>
      </c>
      <c r="M24" s="19"/>
      <c r="N24" s="21"/>
      <c r="O24" s="19" t="str">
        <f t="shared" si="0"/>
        <v/>
      </c>
      <c r="P24" s="21"/>
      <c r="Q24" s="78"/>
    </row>
    <row r="25" spans="2:17" ht="12" customHeight="1" x14ac:dyDescent="0.15">
      <c r="B25" s="77">
        <v>11</v>
      </c>
      <c r="C25" s="65"/>
      <c r="D25" s="31"/>
      <c r="E25" s="77">
        <v>22</v>
      </c>
      <c r="F25" s="19"/>
      <c r="G25" s="19"/>
      <c r="H25" s="21"/>
      <c r="I25" s="23"/>
      <c r="J25" s="86"/>
      <c r="K25" s="88"/>
      <c r="L25" s="19" t="str">
        <f t="shared" si="1"/>
        <v>所沢高</v>
      </c>
      <c r="M25" s="19"/>
      <c r="N25" s="21"/>
      <c r="O25" s="19" t="str">
        <f t="shared" si="0"/>
        <v/>
      </c>
      <c r="P25" s="21"/>
      <c r="Q25" s="78"/>
    </row>
    <row r="26" spans="2:17" ht="12" customHeight="1" x14ac:dyDescent="0.15">
      <c r="B26" s="77">
        <v>12</v>
      </c>
      <c r="C26" s="115" t="s">
        <v>175</v>
      </c>
      <c r="D26" s="31"/>
      <c r="E26" s="77">
        <v>23</v>
      </c>
      <c r="F26" s="19"/>
      <c r="G26" s="19"/>
      <c r="H26" s="21"/>
      <c r="I26" s="23"/>
      <c r="J26" s="86"/>
      <c r="K26" s="88"/>
      <c r="L26" s="19" t="str">
        <f t="shared" si="1"/>
        <v>所沢高</v>
      </c>
      <c r="M26" s="19"/>
      <c r="N26" s="21"/>
      <c r="O26" s="19" t="str">
        <f t="shared" si="0"/>
        <v/>
      </c>
      <c r="P26" s="21"/>
      <c r="Q26" s="78"/>
    </row>
    <row r="27" spans="2:17" ht="12" customHeight="1" x14ac:dyDescent="0.15">
      <c r="B27" s="77">
        <v>13</v>
      </c>
      <c r="C27" s="65" t="s">
        <v>106</v>
      </c>
      <c r="D27" s="31"/>
      <c r="E27" s="77">
        <v>24</v>
      </c>
      <c r="F27" s="19"/>
      <c r="G27" s="19"/>
      <c r="H27" s="21"/>
      <c r="I27" s="23"/>
      <c r="J27" s="86"/>
      <c r="K27" s="88"/>
      <c r="L27" s="19" t="str">
        <f t="shared" si="1"/>
        <v>所沢高</v>
      </c>
      <c r="M27" s="19"/>
      <c r="N27" s="21"/>
      <c r="O27" s="19" t="str">
        <f t="shared" si="0"/>
        <v/>
      </c>
      <c r="P27" s="21"/>
      <c r="Q27" s="78"/>
    </row>
    <row r="28" spans="2:17" ht="12" customHeight="1" x14ac:dyDescent="0.15">
      <c r="B28" s="77">
        <v>14</v>
      </c>
      <c r="C28" s="65" t="s">
        <v>107</v>
      </c>
      <c r="D28" s="31"/>
      <c r="E28" s="77">
        <v>25</v>
      </c>
      <c r="F28" s="19"/>
      <c r="G28" s="19"/>
      <c r="H28" s="21"/>
      <c r="I28" s="23"/>
      <c r="J28" s="86"/>
      <c r="K28" s="88"/>
      <c r="L28" s="19" t="str">
        <f t="shared" si="1"/>
        <v>所沢高</v>
      </c>
      <c r="M28" s="19"/>
      <c r="N28" s="21"/>
      <c r="O28" s="19" t="str">
        <f t="shared" si="0"/>
        <v/>
      </c>
      <c r="P28" s="21"/>
      <c r="Q28" s="78"/>
    </row>
    <row r="29" spans="2:17" ht="12" customHeight="1" x14ac:dyDescent="0.15">
      <c r="B29" s="77">
        <v>15</v>
      </c>
      <c r="C29" s="65"/>
      <c r="D29" s="31"/>
      <c r="E29" s="77">
        <v>26</v>
      </c>
      <c r="F29" s="19"/>
      <c r="G29" s="19"/>
      <c r="H29" s="21"/>
      <c r="I29" s="23"/>
      <c r="J29" s="86"/>
      <c r="K29" s="88"/>
      <c r="L29" s="19" t="str">
        <f t="shared" si="1"/>
        <v>所沢高</v>
      </c>
      <c r="M29" s="19"/>
      <c r="N29" s="21"/>
      <c r="O29" s="19" t="str">
        <f t="shared" si="0"/>
        <v/>
      </c>
      <c r="P29" s="21"/>
      <c r="Q29" s="78"/>
    </row>
    <row r="30" spans="2:17" ht="12" customHeight="1" x14ac:dyDescent="0.15">
      <c r="B30" s="77">
        <v>16</v>
      </c>
      <c r="C30" s="65" t="s">
        <v>121</v>
      </c>
      <c r="D30" s="31"/>
      <c r="E30" s="77">
        <v>27</v>
      </c>
      <c r="F30" s="19"/>
      <c r="G30" s="19"/>
      <c r="H30" s="21"/>
      <c r="I30" s="23"/>
      <c r="J30" s="86"/>
      <c r="K30" s="88"/>
      <c r="L30" s="19" t="str">
        <f t="shared" si="1"/>
        <v>所沢高</v>
      </c>
      <c r="M30" s="19"/>
      <c r="N30" s="21"/>
      <c r="O30" s="19" t="str">
        <f t="shared" si="0"/>
        <v/>
      </c>
      <c r="P30" s="21"/>
      <c r="Q30" s="78"/>
    </row>
    <row r="31" spans="2:17" ht="12" customHeight="1" x14ac:dyDescent="0.15">
      <c r="B31" s="77">
        <v>17</v>
      </c>
      <c r="C31" s="65" t="s">
        <v>122</v>
      </c>
      <c r="D31" s="31"/>
      <c r="E31" s="77">
        <v>28</v>
      </c>
      <c r="F31" s="19"/>
      <c r="G31" s="19"/>
      <c r="H31" s="21"/>
      <c r="I31" s="23"/>
      <c r="J31" s="86"/>
      <c r="K31" s="88"/>
      <c r="L31" s="19" t="str">
        <f t="shared" si="1"/>
        <v>所沢高</v>
      </c>
      <c r="M31" s="19"/>
      <c r="N31" s="21"/>
      <c r="O31" s="19" t="str">
        <f t="shared" si="0"/>
        <v/>
      </c>
      <c r="P31" s="21"/>
      <c r="Q31" s="78"/>
    </row>
    <row r="32" spans="2:17" ht="12" customHeight="1" x14ac:dyDescent="0.15">
      <c r="B32" s="77">
        <v>18</v>
      </c>
      <c r="C32" s="65" t="s">
        <v>123</v>
      </c>
      <c r="D32" s="31"/>
      <c r="E32" s="77">
        <v>29</v>
      </c>
      <c r="F32" s="19"/>
      <c r="G32" s="19"/>
      <c r="H32" s="21"/>
      <c r="I32" s="23"/>
      <c r="J32" s="86"/>
      <c r="K32" s="88"/>
      <c r="L32" s="19" t="str">
        <f t="shared" si="1"/>
        <v>所沢高</v>
      </c>
      <c r="M32" s="19"/>
      <c r="N32" s="21"/>
      <c r="O32" s="19" t="str">
        <f t="shared" si="0"/>
        <v/>
      </c>
      <c r="P32" s="21"/>
      <c r="Q32" s="78"/>
    </row>
    <row r="33" spans="2:17" ht="12" customHeight="1" x14ac:dyDescent="0.15">
      <c r="B33" s="77">
        <v>19</v>
      </c>
      <c r="C33" s="65"/>
      <c r="D33" s="31"/>
      <c r="E33" s="77">
        <v>30</v>
      </c>
      <c r="F33" s="19"/>
      <c r="G33" s="19"/>
      <c r="H33" s="21"/>
      <c r="I33" s="23"/>
      <c r="J33" s="86"/>
      <c r="K33" s="88"/>
      <c r="L33" s="19" t="str">
        <f t="shared" si="1"/>
        <v>所沢高</v>
      </c>
      <c r="M33" s="19"/>
      <c r="N33" s="21"/>
      <c r="O33" s="19" t="str">
        <f t="shared" si="0"/>
        <v/>
      </c>
      <c r="P33" s="21"/>
      <c r="Q33" s="78"/>
    </row>
    <row r="34" spans="2:17" ht="12" customHeight="1" x14ac:dyDescent="0.15">
      <c r="B34" s="77">
        <v>20</v>
      </c>
      <c r="C34" s="65"/>
      <c r="D34" s="31"/>
      <c r="E34" s="77">
        <v>31</v>
      </c>
      <c r="F34" s="19"/>
      <c r="G34" s="19"/>
      <c r="H34" s="21"/>
      <c r="I34" s="23"/>
      <c r="J34" s="86"/>
      <c r="K34" s="88"/>
      <c r="L34" s="19" t="str">
        <f t="shared" si="1"/>
        <v>所沢高</v>
      </c>
      <c r="M34" s="19"/>
      <c r="N34" s="21"/>
      <c r="O34" s="19" t="str">
        <f t="shared" si="0"/>
        <v/>
      </c>
      <c r="P34" s="21"/>
      <c r="Q34" s="78"/>
    </row>
    <row r="35" spans="2:17" ht="12" customHeight="1" x14ac:dyDescent="0.15">
      <c r="B35" s="77">
        <v>21</v>
      </c>
      <c r="C35" s="65"/>
      <c r="D35" s="31"/>
      <c r="E35" s="77">
        <v>32</v>
      </c>
      <c r="F35" s="19"/>
      <c r="G35" s="19"/>
      <c r="H35" s="21"/>
      <c r="I35" s="23"/>
      <c r="J35" s="86"/>
      <c r="K35" s="88"/>
      <c r="L35" s="19" t="str">
        <f t="shared" si="1"/>
        <v>所沢高</v>
      </c>
      <c r="M35" s="19"/>
      <c r="N35" s="21"/>
      <c r="O35" s="19" t="str">
        <f t="shared" si="0"/>
        <v/>
      </c>
      <c r="P35" s="21"/>
      <c r="Q35" s="78"/>
    </row>
    <row r="36" spans="2:17" ht="12" customHeight="1" x14ac:dyDescent="0.15">
      <c r="B36" s="77">
        <v>22</v>
      </c>
      <c r="C36" s="65" t="s">
        <v>124</v>
      </c>
      <c r="D36" s="31"/>
      <c r="E36" s="77">
        <v>33</v>
      </c>
      <c r="F36" s="19"/>
      <c r="G36" s="19"/>
      <c r="H36" s="21"/>
      <c r="I36" s="23"/>
      <c r="J36" s="86"/>
      <c r="K36" s="88"/>
      <c r="L36" s="19" t="str">
        <f t="shared" si="1"/>
        <v>所沢高</v>
      </c>
      <c r="M36" s="19"/>
      <c r="N36" s="21"/>
      <c r="O36" s="19" t="str">
        <f t="shared" ref="O36:O67" si="2">IF(N36="","",VLOOKUP(N36,$B$15:$S$54,2))</f>
        <v/>
      </c>
      <c r="P36" s="21"/>
      <c r="Q36" s="78"/>
    </row>
    <row r="37" spans="2:17" ht="12" customHeight="1" x14ac:dyDescent="0.15">
      <c r="B37" s="77">
        <v>23</v>
      </c>
      <c r="C37" s="66" t="s">
        <v>108</v>
      </c>
      <c r="D37" s="31"/>
      <c r="E37" s="77">
        <v>34</v>
      </c>
      <c r="F37" s="19"/>
      <c r="G37" s="19"/>
      <c r="H37" s="21"/>
      <c r="I37" s="23"/>
      <c r="J37" s="86"/>
      <c r="K37" s="88"/>
      <c r="L37" s="19" t="str">
        <f t="shared" ref="L37:L72" si="3">$L$4</f>
        <v>所沢高</v>
      </c>
      <c r="M37" s="19"/>
      <c r="N37" s="21"/>
      <c r="O37" s="19" t="str">
        <f t="shared" si="2"/>
        <v/>
      </c>
      <c r="P37" s="21"/>
      <c r="Q37" s="78"/>
    </row>
    <row r="38" spans="2:17" ht="12" customHeight="1" x14ac:dyDescent="0.15">
      <c r="B38" s="77">
        <v>24</v>
      </c>
      <c r="C38" s="66" t="s">
        <v>109</v>
      </c>
      <c r="D38" s="31"/>
      <c r="E38" s="77">
        <v>35</v>
      </c>
      <c r="F38" s="19"/>
      <c r="G38" s="19"/>
      <c r="H38" s="21"/>
      <c r="I38" s="23"/>
      <c r="J38" s="86"/>
      <c r="K38" s="88"/>
      <c r="L38" s="19" t="str">
        <f t="shared" si="3"/>
        <v>所沢高</v>
      </c>
      <c r="M38" s="19"/>
      <c r="N38" s="21"/>
      <c r="O38" s="19" t="str">
        <f t="shared" si="2"/>
        <v/>
      </c>
      <c r="P38" s="21"/>
      <c r="Q38" s="78"/>
    </row>
    <row r="39" spans="2:17" ht="12" customHeight="1" x14ac:dyDescent="0.15">
      <c r="B39" s="77">
        <v>25</v>
      </c>
      <c r="C39" s="66"/>
      <c r="D39" s="31"/>
      <c r="E39" s="77">
        <v>36</v>
      </c>
      <c r="F39" s="19"/>
      <c r="G39" s="19"/>
      <c r="H39" s="21"/>
      <c r="I39" s="23"/>
      <c r="J39" s="86"/>
      <c r="K39" s="88"/>
      <c r="L39" s="19" t="str">
        <f t="shared" si="3"/>
        <v>所沢高</v>
      </c>
      <c r="M39" s="19"/>
      <c r="N39" s="21"/>
      <c r="O39" s="19" t="str">
        <f t="shared" si="2"/>
        <v/>
      </c>
      <c r="P39" s="21"/>
      <c r="Q39" s="78"/>
    </row>
    <row r="40" spans="2:17" ht="12" customHeight="1" x14ac:dyDescent="0.15">
      <c r="B40" s="77">
        <v>26</v>
      </c>
      <c r="C40" s="66"/>
      <c r="D40" s="31"/>
      <c r="E40" s="77">
        <v>37</v>
      </c>
      <c r="F40" s="19"/>
      <c r="G40" s="19"/>
      <c r="H40" s="21"/>
      <c r="I40" s="23"/>
      <c r="J40" s="86"/>
      <c r="K40" s="88"/>
      <c r="L40" s="19" t="str">
        <f t="shared" si="3"/>
        <v>所沢高</v>
      </c>
      <c r="M40" s="19"/>
      <c r="N40" s="21"/>
      <c r="O40" s="19" t="str">
        <f t="shared" si="2"/>
        <v/>
      </c>
      <c r="P40" s="21"/>
      <c r="Q40" s="78"/>
    </row>
    <row r="41" spans="2:17" ht="12" customHeight="1" x14ac:dyDescent="0.15">
      <c r="B41" s="77">
        <v>27</v>
      </c>
      <c r="C41" s="66" t="s">
        <v>110</v>
      </c>
      <c r="D41" s="31"/>
      <c r="E41" s="77">
        <v>38</v>
      </c>
      <c r="F41" s="19"/>
      <c r="G41" s="19"/>
      <c r="H41" s="21"/>
      <c r="I41" s="23"/>
      <c r="J41" s="86"/>
      <c r="K41" s="88"/>
      <c r="L41" s="19" t="str">
        <f t="shared" si="3"/>
        <v>所沢高</v>
      </c>
      <c r="M41" s="19"/>
      <c r="N41" s="21"/>
      <c r="O41" s="19" t="str">
        <f t="shared" si="2"/>
        <v/>
      </c>
      <c r="P41" s="21"/>
      <c r="Q41" s="78"/>
    </row>
    <row r="42" spans="2:17" ht="12" customHeight="1" x14ac:dyDescent="0.15">
      <c r="B42" s="77">
        <v>28</v>
      </c>
      <c r="C42" s="66" t="s">
        <v>111</v>
      </c>
      <c r="D42" s="31"/>
      <c r="E42" s="77">
        <v>39</v>
      </c>
      <c r="F42" s="19"/>
      <c r="G42" s="19"/>
      <c r="H42" s="21"/>
      <c r="I42" s="23"/>
      <c r="J42" s="86"/>
      <c r="K42" s="88"/>
      <c r="L42" s="19" t="str">
        <f t="shared" si="3"/>
        <v>所沢高</v>
      </c>
      <c r="M42" s="19"/>
      <c r="N42" s="21"/>
      <c r="O42" s="19" t="str">
        <f t="shared" si="2"/>
        <v/>
      </c>
      <c r="P42" s="21"/>
      <c r="Q42" s="78"/>
    </row>
    <row r="43" spans="2:17" ht="12" customHeight="1" x14ac:dyDescent="0.15">
      <c r="B43" s="77">
        <v>29</v>
      </c>
      <c r="C43" s="66" t="s">
        <v>169</v>
      </c>
      <c r="D43" s="31"/>
      <c r="E43" s="77">
        <v>40</v>
      </c>
      <c r="F43" s="19"/>
      <c r="G43" s="19"/>
      <c r="H43" s="21"/>
      <c r="I43" s="23"/>
      <c r="J43" s="86"/>
      <c r="K43" s="88"/>
      <c r="L43" s="19" t="str">
        <f t="shared" si="3"/>
        <v>所沢高</v>
      </c>
      <c r="M43" s="19"/>
      <c r="N43" s="21"/>
      <c r="O43" s="19" t="str">
        <f t="shared" si="2"/>
        <v/>
      </c>
      <c r="P43" s="21"/>
      <c r="Q43" s="78"/>
    </row>
    <row r="44" spans="2:17" ht="12" customHeight="1" x14ac:dyDescent="0.15">
      <c r="B44" s="77">
        <v>30</v>
      </c>
      <c r="C44" s="66" t="s">
        <v>170</v>
      </c>
      <c r="D44" s="31"/>
      <c r="E44" s="77">
        <v>41</v>
      </c>
      <c r="F44" s="19"/>
      <c r="G44" s="19"/>
      <c r="H44" s="21"/>
      <c r="I44" s="23"/>
      <c r="J44" s="86"/>
      <c r="K44" s="88"/>
      <c r="L44" s="19" t="str">
        <f t="shared" si="3"/>
        <v>所沢高</v>
      </c>
      <c r="M44" s="19"/>
      <c r="N44" s="21"/>
      <c r="O44" s="19" t="str">
        <f t="shared" si="2"/>
        <v/>
      </c>
      <c r="P44" s="21"/>
      <c r="Q44" s="78"/>
    </row>
    <row r="45" spans="2:17" ht="12" customHeight="1" x14ac:dyDescent="0.15">
      <c r="B45" s="77">
        <v>31</v>
      </c>
      <c r="C45" s="66" t="s">
        <v>171</v>
      </c>
      <c r="D45" s="31"/>
      <c r="E45" s="77">
        <v>42</v>
      </c>
      <c r="F45" s="19"/>
      <c r="G45" s="19"/>
      <c r="H45" s="21"/>
      <c r="I45" s="23"/>
      <c r="J45" s="86"/>
      <c r="K45" s="88"/>
      <c r="L45" s="19" t="str">
        <f t="shared" si="3"/>
        <v>所沢高</v>
      </c>
      <c r="M45" s="19"/>
      <c r="N45" s="21"/>
      <c r="O45" s="19" t="str">
        <f t="shared" si="2"/>
        <v/>
      </c>
      <c r="P45" s="21"/>
      <c r="Q45" s="78"/>
    </row>
    <row r="46" spans="2:17" ht="12" customHeight="1" x14ac:dyDescent="0.15">
      <c r="B46" s="77">
        <v>32</v>
      </c>
      <c r="C46" s="66" t="s">
        <v>112</v>
      </c>
      <c r="D46" s="31"/>
      <c r="E46" s="77">
        <v>43</v>
      </c>
      <c r="F46" s="19"/>
      <c r="G46" s="19"/>
      <c r="H46" s="21"/>
      <c r="I46" s="23"/>
      <c r="J46" s="86"/>
      <c r="K46" s="88"/>
      <c r="L46" s="19" t="str">
        <f t="shared" si="3"/>
        <v>所沢高</v>
      </c>
      <c r="M46" s="19"/>
      <c r="N46" s="21"/>
      <c r="O46" s="19" t="str">
        <f t="shared" si="2"/>
        <v/>
      </c>
      <c r="P46" s="21"/>
      <c r="Q46" s="78"/>
    </row>
    <row r="47" spans="2:17" ht="12" customHeight="1" x14ac:dyDescent="0.15">
      <c r="B47" s="77">
        <v>33</v>
      </c>
      <c r="C47" s="66"/>
      <c r="D47" s="31"/>
      <c r="E47" s="77">
        <v>44</v>
      </c>
      <c r="F47" s="19"/>
      <c r="G47" s="19"/>
      <c r="H47" s="21"/>
      <c r="I47" s="23"/>
      <c r="J47" s="86"/>
      <c r="K47" s="88"/>
      <c r="L47" s="19" t="str">
        <f t="shared" si="3"/>
        <v>所沢高</v>
      </c>
      <c r="M47" s="19"/>
      <c r="N47" s="21"/>
      <c r="O47" s="19" t="str">
        <f t="shared" si="2"/>
        <v/>
      </c>
      <c r="P47" s="21"/>
      <c r="Q47" s="78"/>
    </row>
    <row r="48" spans="2:17" ht="12" customHeight="1" x14ac:dyDescent="0.15">
      <c r="B48" s="77">
        <v>34</v>
      </c>
      <c r="C48" s="66" t="s">
        <v>113</v>
      </c>
      <c r="D48" s="31"/>
      <c r="E48" s="77">
        <v>45</v>
      </c>
      <c r="F48" s="19"/>
      <c r="G48" s="19"/>
      <c r="H48" s="21"/>
      <c r="I48" s="23"/>
      <c r="J48" s="86"/>
      <c r="K48" s="88"/>
      <c r="L48" s="19" t="str">
        <f t="shared" si="3"/>
        <v>所沢高</v>
      </c>
      <c r="M48" s="19"/>
      <c r="N48" s="21"/>
      <c r="O48" s="19" t="str">
        <f t="shared" si="2"/>
        <v/>
      </c>
      <c r="P48" s="21"/>
      <c r="Q48" s="78"/>
    </row>
    <row r="49" spans="2:17" ht="12" customHeight="1" x14ac:dyDescent="0.15">
      <c r="B49" s="77">
        <v>35</v>
      </c>
      <c r="C49" s="67" t="s">
        <v>114</v>
      </c>
      <c r="D49" s="31"/>
      <c r="E49" s="77">
        <v>46</v>
      </c>
      <c r="F49" s="19"/>
      <c r="G49" s="19"/>
      <c r="H49" s="21"/>
      <c r="I49" s="23"/>
      <c r="J49" s="86"/>
      <c r="K49" s="88"/>
      <c r="L49" s="19" t="str">
        <f t="shared" si="3"/>
        <v>所沢高</v>
      </c>
      <c r="M49" s="19"/>
      <c r="N49" s="21"/>
      <c r="O49" s="19" t="str">
        <f t="shared" si="2"/>
        <v/>
      </c>
      <c r="P49" s="21"/>
      <c r="Q49" s="78"/>
    </row>
    <row r="50" spans="2:17" ht="12" customHeight="1" x14ac:dyDescent="0.15">
      <c r="B50" s="77">
        <v>36</v>
      </c>
      <c r="C50" s="66"/>
      <c r="D50" s="31"/>
      <c r="E50" s="77">
        <v>47</v>
      </c>
      <c r="F50" s="19"/>
      <c r="G50" s="19"/>
      <c r="H50" s="21"/>
      <c r="I50" s="23"/>
      <c r="J50" s="86"/>
      <c r="K50" s="88"/>
      <c r="L50" s="19" t="str">
        <f t="shared" si="3"/>
        <v>所沢高</v>
      </c>
      <c r="M50" s="19"/>
      <c r="N50" s="21"/>
      <c r="O50" s="19" t="str">
        <f t="shared" si="2"/>
        <v/>
      </c>
      <c r="P50" s="21"/>
      <c r="Q50" s="78"/>
    </row>
    <row r="51" spans="2:17" ht="12" customHeight="1" x14ac:dyDescent="0.15">
      <c r="B51" s="77">
        <v>37</v>
      </c>
      <c r="C51" s="66" t="s">
        <v>125</v>
      </c>
      <c r="D51" s="31"/>
      <c r="E51" s="77">
        <v>48</v>
      </c>
      <c r="F51" s="19"/>
      <c r="G51" s="19"/>
      <c r="H51" s="21"/>
      <c r="I51" s="23"/>
      <c r="J51" s="86"/>
      <c r="K51" s="88"/>
      <c r="L51" s="19" t="str">
        <f t="shared" si="3"/>
        <v>所沢高</v>
      </c>
      <c r="M51" s="19"/>
      <c r="N51" s="21"/>
      <c r="O51" s="19" t="str">
        <f t="shared" si="2"/>
        <v/>
      </c>
      <c r="P51" s="21"/>
      <c r="Q51" s="78"/>
    </row>
    <row r="52" spans="2:17" ht="12" customHeight="1" x14ac:dyDescent="0.15">
      <c r="B52" s="77">
        <v>38</v>
      </c>
      <c r="C52" s="68" t="s">
        <v>126</v>
      </c>
      <c r="D52" s="31"/>
      <c r="E52" s="77">
        <v>49</v>
      </c>
      <c r="F52" s="19"/>
      <c r="G52" s="19"/>
      <c r="H52" s="21"/>
      <c r="I52" s="23"/>
      <c r="J52" s="86"/>
      <c r="K52" s="88"/>
      <c r="L52" s="19" t="str">
        <f t="shared" si="3"/>
        <v>所沢高</v>
      </c>
      <c r="M52" s="19"/>
      <c r="N52" s="21"/>
      <c r="O52" s="19" t="str">
        <f t="shared" si="2"/>
        <v/>
      </c>
      <c r="P52" s="21"/>
      <c r="Q52" s="78"/>
    </row>
    <row r="53" spans="2:17" ht="12" customHeight="1" x14ac:dyDescent="0.15">
      <c r="B53" s="77">
        <v>39</v>
      </c>
      <c r="C53" s="66"/>
      <c r="D53" s="31"/>
      <c r="E53" s="77">
        <v>50</v>
      </c>
      <c r="F53" s="19"/>
      <c r="G53" s="19"/>
      <c r="H53" s="21"/>
      <c r="I53" s="23"/>
      <c r="J53" s="86"/>
      <c r="K53" s="88"/>
      <c r="L53" s="19" t="str">
        <f t="shared" si="3"/>
        <v>所沢高</v>
      </c>
      <c r="M53" s="19"/>
      <c r="N53" s="21"/>
      <c r="O53" s="19" t="str">
        <f t="shared" si="2"/>
        <v/>
      </c>
      <c r="P53" s="21"/>
      <c r="Q53" s="78"/>
    </row>
    <row r="54" spans="2:17" ht="12" customHeight="1" thickBot="1" x14ac:dyDescent="0.2">
      <c r="B54" s="79">
        <v>40</v>
      </c>
      <c r="C54" s="85" t="s">
        <v>127</v>
      </c>
      <c r="D54" s="31"/>
      <c r="E54" s="77">
        <v>51</v>
      </c>
      <c r="F54" s="19"/>
      <c r="G54" s="19"/>
      <c r="H54" s="21"/>
      <c r="I54" s="23"/>
      <c r="J54" s="86"/>
      <c r="K54" s="88"/>
      <c r="L54" s="19" t="str">
        <f t="shared" si="3"/>
        <v>所沢高</v>
      </c>
      <c r="M54" s="19"/>
      <c r="N54" s="21"/>
      <c r="O54" s="19" t="str">
        <f t="shared" si="2"/>
        <v/>
      </c>
      <c r="P54" s="21"/>
      <c r="Q54" s="78"/>
    </row>
    <row r="55" spans="2:17" ht="12" customHeight="1" x14ac:dyDescent="0.15">
      <c r="B55" s="32"/>
      <c r="C55" s="84"/>
      <c r="D55" s="31"/>
      <c r="E55" s="77">
        <v>52</v>
      </c>
      <c r="F55" s="19"/>
      <c r="G55" s="19"/>
      <c r="H55" s="21"/>
      <c r="I55" s="23"/>
      <c r="J55" s="86"/>
      <c r="K55" s="88"/>
      <c r="L55" s="19" t="str">
        <f t="shared" si="3"/>
        <v>所沢高</v>
      </c>
      <c r="M55" s="19"/>
      <c r="N55" s="21"/>
      <c r="O55" s="19" t="str">
        <f t="shared" si="2"/>
        <v/>
      </c>
      <c r="P55" s="21"/>
      <c r="Q55" s="78"/>
    </row>
    <row r="56" spans="2:17" ht="12" customHeight="1" x14ac:dyDescent="0.15">
      <c r="B56" s="32"/>
      <c r="C56" s="84"/>
      <c r="D56" s="31"/>
      <c r="E56" s="77">
        <v>53</v>
      </c>
      <c r="F56" s="19"/>
      <c r="G56" s="19"/>
      <c r="H56" s="21"/>
      <c r="I56" s="23"/>
      <c r="J56" s="86"/>
      <c r="K56" s="88"/>
      <c r="L56" s="19" t="str">
        <f t="shared" si="3"/>
        <v>所沢高</v>
      </c>
      <c r="M56" s="19"/>
      <c r="N56" s="21"/>
      <c r="O56" s="19" t="str">
        <f t="shared" si="2"/>
        <v/>
      </c>
      <c r="P56" s="21"/>
      <c r="Q56" s="78"/>
    </row>
    <row r="57" spans="2:17" ht="12" customHeight="1" x14ac:dyDescent="0.15">
      <c r="B57" s="32"/>
      <c r="C57" s="84"/>
      <c r="D57" s="31"/>
      <c r="E57" s="77">
        <v>54</v>
      </c>
      <c r="F57" s="19"/>
      <c r="G57" s="19"/>
      <c r="H57" s="21"/>
      <c r="I57" s="23"/>
      <c r="J57" s="86"/>
      <c r="K57" s="88"/>
      <c r="L57" s="19" t="str">
        <f t="shared" si="3"/>
        <v>所沢高</v>
      </c>
      <c r="M57" s="19"/>
      <c r="N57" s="21"/>
      <c r="O57" s="19" t="str">
        <f t="shared" si="2"/>
        <v/>
      </c>
      <c r="P57" s="21"/>
      <c r="Q57" s="78"/>
    </row>
    <row r="58" spans="2:17" ht="12" customHeight="1" x14ac:dyDescent="0.15">
      <c r="B58" s="32"/>
      <c r="C58" s="84"/>
      <c r="D58" s="31"/>
      <c r="E58" s="77">
        <v>55</v>
      </c>
      <c r="F58" s="19"/>
      <c r="G58" s="19"/>
      <c r="H58" s="21"/>
      <c r="I58" s="23"/>
      <c r="J58" s="86"/>
      <c r="K58" s="88"/>
      <c r="L58" s="19" t="str">
        <f t="shared" si="3"/>
        <v>所沢高</v>
      </c>
      <c r="M58" s="19"/>
      <c r="N58" s="21"/>
      <c r="O58" s="19" t="str">
        <f t="shared" si="2"/>
        <v/>
      </c>
      <c r="P58" s="21"/>
      <c r="Q58" s="78"/>
    </row>
    <row r="59" spans="2:17" ht="12" customHeight="1" x14ac:dyDescent="0.15">
      <c r="B59" s="32"/>
      <c r="C59" s="84"/>
      <c r="D59" s="31"/>
      <c r="E59" s="77">
        <v>56</v>
      </c>
      <c r="F59" s="19"/>
      <c r="G59" s="19"/>
      <c r="H59" s="21"/>
      <c r="I59" s="23"/>
      <c r="J59" s="86"/>
      <c r="K59" s="88"/>
      <c r="L59" s="19" t="str">
        <f t="shared" si="3"/>
        <v>所沢高</v>
      </c>
      <c r="M59" s="19"/>
      <c r="N59" s="21"/>
      <c r="O59" s="19" t="str">
        <f t="shared" si="2"/>
        <v/>
      </c>
      <c r="P59" s="21"/>
      <c r="Q59" s="78"/>
    </row>
    <row r="60" spans="2:17" ht="12" customHeight="1" x14ac:dyDescent="0.15">
      <c r="B60" s="32"/>
      <c r="C60" s="84"/>
      <c r="D60" s="31"/>
      <c r="E60" s="77">
        <v>57</v>
      </c>
      <c r="F60" s="19"/>
      <c r="G60" s="19"/>
      <c r="H60" s="21"/>
      <c r="I60" s="23"/>
      <c r="J60" s="86"/>
      <c r="K60" s="88"/>
      <c r="L60" s="19" t="str">
        <f t="shared" si="3"/>
        <v>所沢高</v>
      </c>
      <c r="M60" s="19"/>
      <c r="N60" s="21"/>
      <c r="O60" s="19" t="str">
        <f t="shared" si="2"/>
        <v/>
      </c>
      <c r="P60" s="21"/>
      <c r="Q60" s="78"/>
    </row>
    <row r="61" spans="2:17" ht="12" customHeight="1" x14ac:dyDescent="0.15">
      <c r="B61" s="32"/>
      <c r="C61" s="84"/>
      <c r="D61" s="31"/>
      <c r="E61" s="77">
        <v>58</v>
      </c>
      <c r="F61" s="19"/>
      <c r="G61" s="19"/>
      <c r="H61" s="21"/>
      <c r="I61" s="23"/>
      <c r="J61" s="86"/>
      <c r="K61" s="88"/>
      <c r="L61" s="19" t="str">
        <f t="shared" si="3"/>
        <v>所沢高</v>
      </c>
      <c r="M61" s="19"/>
      <c r="N61" s="21"/>
      <c r="O61" s="19" t="str">
        <f t="shared" si="2"/>
        <v/>
      </c>
      <c r="P61" s="21"/>
      <c r="Q61" s="78"/>
    </row>
    <row r="62" spans="2:17" ht="12" customHeight="1" x14ac:dyDescent="0.15">
      <c r="B62" s="32"/>
      <c r="C62" s="84"/>
      <c r="D62" s="31"/>
      <c r="E62" s="77">
        <v>59</v>
      </c>
      <c r="F62" s="19"/>
      <c r="G62" s="19"/>
      <c r="H62" s="21"/>
      <c r="I62" s="23"/>
      <c r="J62" s="86"/>
      <c r="K62" s="88"/>
      <c r="L62" s="19" t="str">
        <f t="shared" si="3"/>
        <v>所沢高</v>
      </c>
      <c r="M62" s="19"/>
      <c r="N62" s="21"/>
      <c r="O62" s="19" t="str">
        <f t="shared" si="2"/>
        <v/>
      </c>
      <c r="P62" s="21"/>
      <c r="Q62" s="78"/>
    </row>
    <row r="63" spans="2:17" ht="12" customHeight="1" x14ac:dyDescent="0.15">
      <c r="B63" s="32"/>
      <c r="C63" s="84"/>
      <c r="D63" s="31"/>
      <c r="E63" s="77">
        <v>60</v>
      </c>
      <c r="F63" s="19"/>
      <c r="G63" s="19"/>
      <c r="H63" s="21"/>
      <c r="I63" s="23"/>
      <c r="J63" s="86"/>
      <c r="K63" s="88"/>
      <c r="L63" s="19" t="str">
        <f t="shared" si="3"/>
        <v>所沢高</v>
      </c>
      <c r="M63" s="19"/>
      <c r="N63" s="21"/>
      <c r="O63" s="19" t="str">
        <f t="shared" si="2"/>
        <v/>
      </c>
      <c r="P63" s="21"/>
      <c r="Q63" s="78"/>
    </row>
    <row r="64" spans="2:17" ht="12" customHeight="1" x14ac:dyDescent="0.15">
      <c r="B64" s="32"/>
      <c r="C64" s="84"/>
      <c r="D64" s="31"/>
      <c r="E64" s="77">
        <v>61</v>
      </c>
      <c r="F64" s="19"/>
      <c r="G64" s="19"/>
      <c r="H64" s="21"/>
      <c r="I64" s="23"/>
      <c r="J64" s="86"/>
      <c r="K64" s="88"/>
      <c r="L64" s="19" t="str">
        <f t="shared" si="3"/>
        <v>所沢高</v>
      </c>
      <c r="M64" s="19"/>
      <c r="N64" s="21"/>
      <c r="O64" s="19" t="str">
        <f t="shared" si="2"/>
        <v/>
      </c>
      <c r="P64" s="21"/>
      <c r="Q64" s="78"/>
    </row>
    <row r="65" spans="2:17" ht="12" customHeight="1" x14ac:dyDescent="0.15">
      <c r="B65" s="32"/>
      <c r="C65" s="84"/>
      <c r="D65" s="31"/>
      <c r="E65" s="77">
        <v>62</v>
      </c>
      <c r="F65" s="19"/>
      <c r="G65" s="19"/>
      <c r="H65" s="21"/>
      <c r="I65" s="23"/>
      <c r="J65" s="86"/>
      <c r="K65" s="88"/>
      <c r="L65" s="19" t="str">
        <f t="shared" si="3"/>
        <v>所沢高</v>
      </c>
      <c r="M65" s="19"/>
      <c r="N65" s="21"/>
      <c r="O65" s="19" t="str">
        <f t="shared" si="2"/>
        <v/>
      </c>
      <c r="P65" s="21"/>
      <c r="Q65" s="78"/>
    </row>
    <row r="66" spans="2:17" ht="12" customHeight="1" x14ac:dyDescent="0.15">
      <c r="B66" s="32"/>
      <c r="C66" s="84"/>
      <c r="D66" s="31"/>
      <c r="E66" s="77">
        <v>63</v>
      </c>
      <c r="F66" s="19"/>
      <c r="G66" s="19"/>
      <c r="H66" s="21"/>
      <c r="I66" s="23"/>
      <c r="J66" s="86"/>
      <c r="K66" s="88"/>
      <c r="L66" s="19" t="str">
        <f t="shared" si="3"/>
        <v>所沢高</v>
      </c>
      <c r="M66" s="19"/>
      <c r="N66" s="21"/>
      <c r="O66" s="19" t="str">
        <f t="shared" si="2"/>
        <v/>
      </c>
      <c r="P66" s="21"/>
      <c r="Q66" s="78"/>
    </row>
    <row r="67" spans="2:17" ht="12" customHeight="1" x14ac:dyDescent="0.15">
      <c r="B67" s="32"/>
      <c r="C67" s="84"/>
      <c r="D67" s="31"/>
      <c r="E67" s="77">
        <v>64</v>
      </c>
      <c r="F67" s="19"/>
      <c r="G67" s="19"/>
      <c r="H67" s="21"/>
      <c r="I67" s="23"/>
      <c r="J67" s="86"/>
      <c r="K67" s="88"/>
      <c r="L67" s="19" t="str">
        <f t="shared" si="3"/>
        <v>所沢高</v>
      </c>
      <c r="M67" s="19"/>
      <c r="N67" s="21"/>
      <c r="O67" s="19" t="str">
        <f t="shared" si="2"/>
        <v/>
      </c>
      <c r="P67" s="21"/>
      <c r="Q67" s="78"/>
    </row>
    <row r="68" spans="2:17" ht="12" customHeight="1" x14ac:dyDescent="0.15">
      <c r="B68" s="32"/>
      <c r="C68" s="84"/>
      <c r="D68" s="31"/>
      <c r="E68" s="77">
        <v>65</v>
      </c>
      <c r="F68" s="19"/>
      <c r="G68" s="19"/>
      <c r="H68" s="21"/>
      <c r="I68" s="23"/>
      <c r="J68" s="86"/>
      <c r="K68" s="88"/>
      <c r="L68" s="19" t="str">
        <f t="shared" si="3"/>
        <v>所沢高</v>
      </c>
      <c r="M68" s="19"/>
      <c r="N68" s="21"/>
      <c r="O68" s="19" t="str">
        <f>IF(N68="","",VLOOKUP(N68,$B$15:$S$54,2))</f>
        <v/>
      </c>
      <c r="P68" s="21"/>
      <c r="Q68" s="78"/>
    </row>
    <row r="69" spans="2:17" ht="12" customHeight="1" x14ac:dyDescent="0.15">
      <c r="B69" s="32"/>
      <c r="C69" s="84"/>
      <c r="D69" s="31"/>
      <c r="E69" s="77">
        <v>66</v>
      </c>
      <c r="F69" s="19"/>
      <c r="G69" s="19"/>
      <c r="H69" s="21"/>
      <c r="I69" s="23"/>
      <c r="J69" s="86"/>
      <c r="K69" s="88"/>
      <c r="L69" s="19" t="str">
        <f t="shared" si="3"/>
        <v>所沢高</v>
      </c>
      <c r="M69" s="19"/>
      <c r="N69" s="21"/>
      <c r="O69" s="19" t="str">
        <f>IF(N69="","",VLOOKUP(N69,$B$15:$S$54,2))</f>
        <v/>
      </c>
      <c r="P69" s="21"/>
      <c r="Q69" s="78"/>
    </row>
    <row r="70" spans="2:17" ht="12" customHeight="1" x14ac:dyDescent="0.15">
      <c r="B70" s="32"/>
      <c r="C70" s="84"/>
      <c r="D70" s="31"/>
      <c r="E70" s="77">
        <v>67</v>
      </c>
      <c r="F70" s="19"/>
      <c r="G70" s="19"/>
      <c r="H70" s="21"/>
      <c r="I70" s="23"/>
      <c r="J70" s="86"/>
      <c r="K70" s="88"/>
      <c r="L70" s="19" t="str">
        <f t="shared" si="3"/>
        <v>所沢高</v>
      </c>
      <c r="M70" s="19"/>
      <c r="N70" s="21"/>
      <c r="O70" s="19" t="str">
        <f>IF(N70="","",VLOOKUP(N70,$B$15:$S$54,2))</f>
        <v/>
      </c>
      <c r="P70" s="21"/>
      <c r="Q70" s="78"/>
    </row>
    <row r="71" spans="2:17" ht="12" customHeight="1" x14ac:dyDescent="0.15">
      <c r="B71" s="32"/>
      <c r="C71" s="84"/>
      <c r="D71" s="31"/>
      <c r="E71" s="77">
        <v>68</v>
      </c>
      <c r="F71" s="19"/>
      <c r="G71" s="19"/>
      <c r="H71" s="21"/>
      <c r="I71" s="23"/>
      <c r="J71" s="86"/>
      <c r="K71" s="88"/>
      <c r="L71" s="19" t="str">
        <f t="shared" si="3"/>
        <v>所沢高</v>
      </c>
      <c r="M71" s="19"/>
      <c r="N71" s="21"/>
      <c r="O71" s="19" t="str">
        <f>IF(N71="","",VLOOKUP(N71,$B$15:$S$54,2))</f>
        <v/>
      </c>
      <c r="P71" s="21"/>
      <c r="Q71" s="78"/>
    </row>
    <row r="72" spans="2:17" ht="12" customHeight="1" thickBot="1" x14ac:dyDescent="0.2">
      <c r="B72" s="32"/>
      <c r="C72" s="84"/>
      <c r="D72" s="31"/>
      <c r="E72" s="79">
        <v>69</v>
      </c>
      <c r="F72" s="80"/>
      <c r="G72" s="80"/>
      <c r="H72" s="81"/>
      <c r="I72" s="82"/>
      <c r="J72" s="89"/>
      <c r="K72" s="90"/>
      <c r="L72" s="80" t="str">
        <f t="shared" si="3"/>
        <v>所沢高</v>
      </c>
      <c r="M72" s="80"/>
      <c r="N72" s="81"/>
      <c r="O72" s="80" t="str">
        <f>IF(N72="","",VLOOKUP(N72,$B$15:$S$54,2))</f>
        <v/>
      </c>
      <c r="P72" s="81"/>
      <c r="Q72" s="83"/>
    </row>
    <row r="73" spans="2:17" ht="6.75" customHeight="1" x14ac:dyDescent="0.15">
      <c r="O73" s="14"/>
    </row>
    <row r="74" spans="2:17" ht="16.5" customHeight="1" x14ac:dyDescent="0.2">
      <c r="B74" s="101" t="s">
        <v>185</v>
      </c>
      <c r="C74" s="33"/>
      <c r="D74" s="33"/>
      <c r="E74" s="33"/>
      <c r="F74" s="33"/>
      <c r="G74" s="33"/>
      <c r="H74" s="7"/>
      <c r="I74" s="7"/>
      <c r="J74" s="7"/>
      <c r="K74" s="7"/>
      <c r="L74" s="7"/>
      <c r="M74" s="7"/>
      <c r="N74" s="15"/>
      <c r="O74" s="14"/>
    </row>
    <row r="75" spans="2:17" ht="16.5" customHeight="1" x14ac:dyDescent="0.2">
      <c r="B75" s="3" t="s">
        <v>8</v>
      </c>
      <c r="C75" s="6"/>
      <c r="D75" s="6"/>
      <c r="E75" s="7"/>
      <c r="F75" s="7"/>
      <c r="G75" s="7"/>
      <c r="H75" s="7"/>
      <c r="I75" s="7"/>
      <c r="J75" s="7"/>
      <c r="K75" s="7"/>
      <c r="L75" s="7"/>
      <c r="M75" s="7"/>
      <c r="N75" s="15"/>
      <c r="O75" s="14"/>
    </row>
    <row r="76" spans="2:17" ht="16.5" customHeight="1" x14ac:dyDescent="0.2">
      <c r="B76" s="128" t="s">
        <v>182</v>
      </c>
      <c r="C76" s="128"/>
      <c r="D76" s="27" t="s">
        <v>7</v>
      </c>
      <c r="E76" s="130" t="s">
        <v>176</v>
      </c>
      <c r="F76" s="130"/>
      <c r="G76" s="130"/>
      <c r="H76" s="130"/>
      <c r="I76" s="7" t="s">
        <v>21</v>
      </c>
      <c r="J76" s="7"/>
      <c r="K76" s="7"/>
      <c r="L76" s="7"/>
      <c r="M76" s="7"/>
      <c r="N76" s="52" t="s">
        <v>179</v>
      </c>
      <c r="O76" s="14" t="s">
        <v>91</v>
      </c>
    </row>
    <row r="77" spans="2:17" ht="16.5" customHeight="1" x14ac:dyDescent="0.2">
      <c r="B77" s="129" t="s">
        <v>183</v>
      </c>
      <c r="C77" s="129"/>
      <c r="D77" s="27"/>
      <c r="E77" s="133"/>
      <c r="F77" s="133"/>
      <c r="G77" s="133"/>
      <c r="H77" s="27" t="s">
        <v>2</v>
      </c>
      <c r="I77" s="17" t="s">
        <v>33</v>
      </c>
      <c r="J77" s="7"/>
      <c r="K77" s="7"/>
      <c r="L77" s="7"/>
      <c r="M77" s="7"/>
      <c r="N77" s="15"/>
      <c r="O77" s="14" t="s">
        <v>92</v>
      </c>
    </row>
    <row r="78" spans="2:17" ht="8.25" customHeight="1" x14ac:dyDescent="0.2">
      <c r="B78" s="6"/>
      <c r="C78" s="6"/>
      <c r="D78" s="6"/>
      <c r="E78" s="7"/>
      <c r="F78" s="7"/>
      <c r="G78" s="7"/>
      <c r="H78" s="7"/>
      <c r="I78" s="7"/>
      <c r="J78" s="7"/>
      <c r="K78" s="7"/>
      <c r="L78" s="7"/>
      <c r="M78" s="7"/>
      <c r="N78" s="15"/>
      <c r="O78" s="14"/>
    </row>
    <row r="79" spans="2:17" ht="16.5" customHeight="1" x14ac:dyDescent="0.2">
      <c r="B79" s="8" t="s">
        <v>9</v>
      </c>
      <c r="C79" s="6"/>
      <c r="D79" s="6"/>
      <c r="E79" s="7"/>
      <c r="F79" s="7"/>
      <c r="G79" s="7"/>
      <c r="H79" s="7"/>
      <c r="I79" s="7"/>
      <c r="J79" s="7"/>
      <c r="K79" s="7"/>
      <c r="L79" s="7"/>
      <c r="M79" s="7"/>
      <c r="N79" s="15"/>
      <c r="O79" s="14"/>
    </row>
    <row r="80" spans="2:17" ht="16.5" customHeight="1" x14ac:dyDescent="0.2">
      <c r="C80" s="34" t="s">
        <v>10</v>
      </c>
      <c r="E80" s="130" t="s">
        <v>188</v>
      </c>
      <c r="F80" s="130"/>
      <c r="G80" s="130"/>
      <c r="H80" s="130"/>
      <c r="I80" s="136" t="s">
        <v>34</v>
      </c>
      <c r="J80" s="136"/>
      <c r="K80" s="130" t="s">
        <v>117</v>
      </c>
      <c r="L80" s="130"/>
      <c r="M80" s="130"/>
      <c r="N80" s="130"/>
      <c r="O80" s="26"/>
    </row>
    <row r="81" spans="2:19" ht="7.5" customHeight="1" x14ac:dyDescent="0.15">
      <c r="B81"/>
      <c r="N81" s="14"/>
      <c r="O81" s="14"/>
    </row>
    <row r="82" spans="2:19" ht="16.5" customHeight="1" x14ac:dyDescent="0.2">
      <c r="C82" s="35" t="s">
        <v>39</v>
      </c>
      <c r="E82" s="28">
        <f>IF(C4=1,800,IF(C4=2,800,IF(C4=3,1000,IF(C4=4,1500," "))))</f>
        <v>1000</v>
      </c>
      <c r="F82" s="11" t="s">
        <v>11</v>
      </c>
      <c r="G82" s="11"/>
      <c r="H82" s="11" t="s">
        <v>19</v>
      </c>
      <c r="I82" s="10">
        <f>SUM(J92,O92)</f>
        <v>11</v>
      </c>
      <c r="J82" s="9" t="s">
        <v>66</v>
      </c>
      <c r="K82" s="131">
        <f>E82*I82</f>
        <v>11000</v>
      </c>
      <c r="L82" s="131"/>
      <c r="M82" s="11" t="s">
        <v>11</v>
      </c>
      <c r="N82" s="11"/>
      <c r="O82" s="14"/>
    </row>
    <row r="83" spans="2:19" ht="16.5" customHeight="1" x14ac:dyDescent="0.2">
      <c r="C83" s="12" t="s">
        <v>18</v>
      </c>
      <c r="E83" s="28">
        <f>IF(C4=1,2000,IF(C4=2,2000,IF(C4=3,2000,IF(C4=4,2000," "))))</f>
        <v>2000</v>
      </c>
      <c r="F83" s="5" t="s">
        <v>11</v>
      </c>
      <c r="G83" s="5"/>
      <c r="H83" s="11" t="s">
        <v>19</v>
      </c>
      <c r="I83" s="10">
        <v>2</v>
      </c>
      <c r="J83" s="4" t="s">
        <v>67</v>
      </c>
      <c r="K83" s="132">
        <f>E83*I83</f>
        <v>4000</v>
      </c>
      <c r="L83" s="132"/>
      <c r="M83" s="11" t="s">
        <v>11</v>
      </c>
      <c r="N83" s="11"/>
      <c r="O83" s="14"/>
    </row>
    <row r="84" spans="2:19" ht="16.5" customHeight="1" x14ac:dyDescent="0.2">
      <c r="J84" s="4" t="s">
        <v>20</v>
      </c>
      <c r="K84" s="132">
        <f>K82+K83</f>
        <v>15000</v>
      </c>
      <c r="L84" s="132"/>
      <c r="M84" s="11" t="s">
        <v>11</v>
      </c>
      <c r="N84" s="11"/>
      <c r="O84" s="14"/>
    </row>
    <row r="85" spans="2:19" ht="8.25" customHeight="1" x14ac:dyDescent="0.2">
      <c r="J85" s="4"/>
      <c r="K85" s="25"/>
      <c r="L85" s="11"/>
      <c r="M85" s="11"/>
      <c r="N85" s="16"/>
      <c r="O85" s="14"/>
    </row>
    <row r="86" spans="2:19" ht="16.5" customHeight="1" x14ac:dyDescent="0.15">
      <c r="C86" s="40" t="s">
        <v>32</v>
      </c>
      <c r="E86" s="38" t="s">
        <v>43</v>
      </c>
      <c r="F86" s="137" t="s">
        <v>118</v>
      </c>
      <c r="G86" s="127"/>
      <c r="H86" s="38" t="s">
        <v>42</v>
      </c>
      <c r="I86" s="36" t="s">
        <v>186</v>
      </c>
      <c r="J86" s="36"/>
      <c r="K86" s="134" t="s">
        <v>40</v>
      </c>
      <c r="L86" s="134"/>
      <c r="M86" s="59"/>
      <c r="N86" s="126" t="s">
        <v>41</v>
      </c>
      <c r="O86" s="126"/>
      <c r="P86" s="13"/>
    </row>
    <row r="87" spans="2:19" ht="16.5" customHeight="1" x14ac:dyDescent="0.15">
      <c r="B87"/>
      <c r="E87" s="39" t="s">
        <v>43</v>
      </c>
      <c r="F87" s="135" t="s">
        <v>119</v>
      </c>
      <c r="G87" s="135"/>
      <c r="H87" s="39" t="s">
        <v>42</v>
      </c>
      <c r="I87" s="37" t="s">
        <v>187</v>
      </c>
      <c r="J87" s="37"/>
      <c r="K87" s="134"/>
      <c r="L87" s="134"/>
      <c r="M87" s="59"/>
      <c r="N87" s="127"/>
      <c r="O87" s="127"/>
      <c r="P87" s="13"/>
    </row>
    <row r="88" spans="2:19" ht="6" customHeight="1" x14ac:dyDescent="0.15">
      <c r="O88" s="14"/>
    </row>
    <row r="89" spans="2:19" x14ac:dyDescent="0.15">
      <c r="K89" t="s">
        <v>44</v>
      </c>
      <c r="O89" s="14"/>
    </row>
    <row r="90" spans="2:19" ht="12.6" thickBot="1" x14ac:dyDescent="0.2"/>
    <row r="91" spans="2:19" ht="16.2" x14ac:dyDescent="0.15">
      <c r="E91" s="47"/>
      <c r="F91" s="48" t="s">
        <v>95</v>
      </c>
      <c r="G91" s="42" t="s">
        <v>81</v>
      </c>
      <c r="H91" s="42" t="s">
        <v>82</v>
      </c>
      <c r="I91" s="42" t="s">
        <v>83</v>
      </c>
      <c r="J91" s="42" t="s">
        <v>84</v>
      </c>
      <c r="K91" s="42" t="s">
        <v>93</v>
      </c>
      <c r="L91" s="42" t="s">
        <v>85</v>
      </c>
      <c r="M91" s="42"/>
      <c r="N91" s="42" t="s">
        <v>86</v>
      </c>
      <c r="O91" s="49" t="s">
        <v>87</v>
      </c>
      <c r="P91" s="49" t="s">
        <v>94</v>
      </c>
      <c r="Q91" s="49" t="s">
        <v>88</v>
      </c>
      <c r="R91" s="50" t="s">
        <v>89</v>
      </c>
      <c r="S91" s="50" t="s">
        <v>89</v>
      </c>
    </row>
    <row r="92" spans="2:19" ht="16.2" x14ac:dyDescent="0.15">
      <c r="E92" s="41">
        <f>C4</f>
        <v>3</v>
      </c>
      <c r="F92" s="54" t="str">
        <f>N76</f>
        <v>と</v>
      </c>
      <c r="G92" s="43" t="str">
        <f>E76</f>
        <v>所沢高</v>
      </c>
      <c r="H92" s="43" t="str">
        <f>E80</f>
        <v>東海林　宏</v>
      </c>
      <c r="I92" s="44"/>
      <c r="J92" s="44">
        <f>COUNTIF(F4:F72,1)</f>
        <v>5</v>
      </c>
      <c r="K92" s="44">
        <f>COUNTIF(F4:F72,3)</f>
        <v>4</v>
      </c>
      <c r="L92" s="44">
        <v>1</v>
      </c>
      <c r="M92" s="44"/>
      <c r="N92" s="44"/>
      <c r="O92" s="44">
        <f>COUNTIF(F4:F72,2)</f>
        <v>6</v>
      </c>
      <c r="P92" s="44">
        <f>COUNTIF(F4:F72,4)</f>
        <v>4</v>
      </c>
      <c r="Q92" s="45">
        <v>1</v>
      </c>
      <c r="R92" s="46">
        <f>SUM(I92,N92)</f>
        <v>0</v>
      </c>
      <c r="S92" s="46">
        <f>SUM(J92,O92)</f>
        <v>11</v>
      </c>
    </row>
    <row r="93" spans="2:19" x14ac:dyDescent="0.15">
      <c r="F93" t="s">
        <v>98</v>
      </c>
    </row>
  </sheetData>
  <mergeCells count="17">
    <mergeCell ref="K86:L87"/>
    <mergeCell ref="N86:O87"/>
    <mergeCell ref="F86:G86"/>
    <mergeCell ref="F87:G87"/>
    <mergeCell ref="B6:C6"/>
    <mergeCell ref="B7:C7"/>
    <mergeCell ref="B76:C76"/>
    <mergeCell ref="E76:H76"/>
    <mergeCell ref="B77:C77"/>
    <mergeCell ref="E77:G77"/>
    <mergeCell ref="C1:M1"/>
    <mergeCell ref="E80:H80"/>
    <mergeCell ref="K80:N80"/>
    <mergeCell ref="K82:L82"/>
    <mergeCell ref="K83:L83"/>
    <mergeCell ref="K84:L84"/>
    <mergeCell ref="I80:J80"/>
  </mergeCells>
  <phoneticPr fontId="37"/>
  <printOptions horizontalCentered="1" verticalCentered="1"/>
  <pageMargins left="0.19685039370078741" right="0.19685039370078741" top="0" bottom="0" header="0" footer="0"/>
  <pageSetup paperSize="9" scale="7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申込ｼｰﾄ</vt:lpstr>
      <vt:lpstr>記入例</vt:lpstr>
      <vt:lpstr>記入例!Print_Area</vt:lpstr>
      <vt:lpstr>申込ｼｰﾄ!Print_Area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ｶｻﾞﾏ ﾐｸ</dc:creator>
  <cp:keywords/>
  <dc:description/>
  <cp:lastModifiedBy>所沢市</cp:lastModifiedBy>
  <cp:lastPrinted>2022-11-12T06:55:48Z</cp:lastPrinted>
  <dcterms:created xsi:type="dcterms:W3CDTF">1998-06-18T17:09:03Z</dcterms:created>
  <dcterms:modified xsi:type="dcterms:W3CDTF">2025-08-19T07:10:17Z</dcterms:modified>
  <cp:category/>
</cp:coreProperties>
</file>